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workbookProtection lockStructure="1"/>
  <bookViews>
    <workbookView xWindow="720" yWindow="1260" windowWidth="17955" windowHeight="9675" tabRatio="909"/>
  </bookViews>
  <sheets>
    <sheet name="Purpose and Instructions" sheetId="34" r:id="rId1"/>
    <sheet name="Overview" sheetId="35" r:id="rId2"/>
    <sheet name="1. Project Costs" sheetId="52" r:id="rId3"/>
    <sheet name="2. Financial Analysis Inputs" sheetId="38" r:id="rId4"/>
    <sheet name="3. Earnings Before Taxes" sheetId="46" r:id="rId5"/>
    <sheet name="4. Profit Test" sheetId="40" r:id="rId6"/>
    <sheet name="5. Current Ratio" sheetId="41" r:id="rId7"/>
    <sheet name="6. Beaver's Ratio" sheetId="42" r:id="rId8"/>
    <sheet name="7. Debt to Equity Ratio" sheetId="43" r:id="rId9"/>
    <sheet name="8. Financial Analysis Summary" sheetId="44" r:id="rId10"/>
    <sheet name="9. Important Impact Inputs" sheetId="47" r:id="rId11"/>
    <sheet name="10. Important Impact Indicators" sheetId="48" r:id="rId12"/>
    <sheet name="Example Financial Information" sheetId="54" r:id="rId13"/>
    <sheet name="Example Financial Inputs" sheetId="53" r:id="rId14"/>
    <sheet name="Data Sources Important" sheetId="55" r:id="rId15"/>
    <sheet name="Summary of Substantial Impacts" sheetId="11" state="hidden" r:id="rId16"/>
    <sheet name="Changelog" sheetId="56" r:id="rId17"/>
  </sheets>
  <externalReferences>
    <externalReference r:id="rId18"/>
    <externalReference r:id="rId19"/>
    <externalReference r:id="rId20"/>
    <externalReference r:id="rId21"/>
    <externalReference r:id="rId22"/>
  </externalReferences>
  <definedNames>
    <definedName name="BR_YEAR" localSheetId="4">#REF!</definedName>
    <definedName name="BR_YEAR" localSheetId="7">'6. Beaver''s Ratio'!#REF!</definedName>
    <definedName name="BR_YEAR" localSheetId="14">'[1]Worksheet K'!$D$26</definedName>
    <definedName name="BR_YEAR" localSheetId="13">#REF!</definedName>
    <definedName name="BR_YEAR" localSheetId="1">'[1]Worksheet K'!$D$26</definedName>
    <definedName name="BR_YEAR" localSheetId="0">'[1]Worksheet K'!$D$26</definedName>
    <definedName name="BR_YEAR">#REF!</definedName>
    <definedName name="Brit_Pound_to_U.S.">[2]Conversions!$B$3</definedName>
    <definedName name="CR_YEAR" localSheetId="4">#REF!</definedName>
    <definedName name="CR_YEAR" localSheetId="6">'5. Current Ratio'!#REF!</definedName>
    <definedName name="CR_YEAR" localSheetId="14">'[1]Worksheet J'!$D$19</definedName>
    <definedName name="CR_YEAR" localSheetId="13">#REF!</definedName>
    <definedName name="CR_YEAR" localSheetId="1">'[1]Worksheet J'!$D$19</definedName>
    <definedName name="CR_YEAR" localSheetId="0">'[1]Worksheet J'!$D$19</definedName>
    <definedName name="CR_YEAR">#REF!</definedName>
    <definedName name="DE_YEAR" localSheetId="4">#REF!</definedName>
    <definedName name="DE_YEAR" localSheetId="8">'7. Debt to Equity Ratio'!#REF!</definedName>
    <definedName name="DE_YEAR" localSheetId="14">'[1]Worksheet L'!$D$19</definedName>
    <definedName name="DE_YEAR" localSheetId="13">#REF!</definedName>
    <definedName name="DE_YEAR" localSheetId="1">'[1]Worksheet L'!$D$19</definedName>
    <definedName name="DE_YEAR" localSheetId="0">'[1]Worksheet L'!$D$19</definedName>
    <definedName name="DE_YEAR">#REF!</definedName>
    <definedName name="Discharger_Ratio" localSheetId="2">#REF!</definedName>
    <definedName name="Discharger_Ratio" localSheetId="11">#REF!</definedName>
    <definedName name="Discharger_Ratio" localSheetId="3">#REF!</definedName>
    <definedName name="Discharger_Ratio" localSheetId="4">#REF!</definedName>
    <definedName name="Discharger_Ratio" localSheetId="5">#REF!</definedName>
    <definedName name="Discharger_Ratio" localSheetId="6">#REF!</definedName>
    <definedName name="Discharger_Ratio" localSheetId="7">#REF!</definedName>
    <definedName name="Discharger_Ratio" localSheetId="8">#REF!</definedName>
    <definedName name="Discharger_Ratio" localSheetId="9">#REF!</definedName>
    <definedName name="Discharger_Ratio" localSheetId="10">#REF!</definedName>
    <definedName name="Discharger_Ratio" localSheetId="14">#REF!</definedName>
    <definedName name="Discharger_Ratio" localSheetId="12">#REF!</definedName>
    <definedName name="Discharger_Ratio" localSheetId="13">#REF!</definedName>
    <definedName name="Discharger_Ratio" localSheetId="1">#REF!</definedName>
    <definedName name="Discharger_Ratio" localSheetId="0">#REF!</definedName>
    <definedName name="Discharger_Ratio">#REF!</definedName>
    <definedName name="Discharger_Ratio1" localSheetId="2">#REF!</definedName>
    <definedName name="Discharger_Ratio1" localSheetId="11">#REF!</definedName>
    <definedName name="Discharger_Ratio1" localSheetId="3">#REF!</definedName>
    <definedName name="Discharger_Ratio1" localSheetId="4">#REF!</definedName>
    <definedName name="Discharger_Ratio1" localSheetId="5">#REF!</definedName>
    <definedName name="Discharger_Ratio1" localSheetId="6">#REF!</definedName>
    <definedName name="Discharger_Ratio1" localSheetId="7">#REF!</definedName>
    <definedName name="Discharger_Ratio1" localSheetId="8">#REF!</definedName>
    <definedName name="Discharger_Ratio1" localSheetId="9">#REF!</definedName>
    <definedName name="Discharger_Ratio1" localSheetId="10">#REF!</definedName>
    <definedName name="Discharger_Ratio1" localSheetId="14">#REF!</definedName>
    <definedName name="Discharger_Ratio1" localSheetId="12">#REF!</definedName>
    <definedName name="Discharger_Ratio1" localSheetId="13">#REF!</definedName>
    <definedName name="Discharger_Ratio1">#REF!</definedName>
    <definedName name="EBT_Year" localSheetId="2">'[3]3. Earnings Before Taxes'!#REF!</definedName>
    <definedName name="EBT_Year" localSheetId="11">'[4]3. Earnings Before Taxes'!#REF!</definedName>
    <definedName name="EBT_Year" localSheetId="3">'[4]3. Earnings Before Taxes'!#REF!</definedName>
    <definedName name="EBT_Year" localSheetId="4">'3. Earnings Before Taxes'!#REF!</definedName>
    <definedName name="EBT_Year" localSheetId="5">'[4]3. Earnings Before Taxes'!#REF!</definedName>
    <definedName name="EBT_Year" localSheetId="6">'[4]3. Earnings Before Taxes'!#REF!</definedName>
    <definedName name="EBT_Year" localSheetId="7">'[4]3. Earnings Before Taxes'!#REF!</definedName>
    <definedName name="EBT_Year" localSheetId="8">'[4]3. Earnings Before Taxes'!#REF!</definedName>
    <definedName name="EBT_Year" localSheetId="9">'[4]3. Earnings Before Taxes'!#REF!</definedName>
    <definedName name="EBT_Year" localSheetId="10">'[4]3. Earnings Before Taxes'!#REF!</definedName>
    <definedName name="EBT_Year" localSheetId="14">'[1]Worksheet H'!$D$21</definedName>
    <definedName name="EBT_Year" localSheetId="12">'[5]3. Earnings Before Taxes'!#REF!</definedName>
    <definedName name="EBT_Year" localSheetId="13">'[4]3. Earnings Before Taxes'!#REF!</definedName>
    <definedName name="EBT_Year" localSheetId="1">'[1]Worksheet H'!$D$21</definedName>
    <definedName name="EBT_Year" localSheetId="0">'[1]Worksheet H'!$D$21</definedName>
    <definedName name="EBT_Year">#REF!</definedName>
    <definedName name="EURO_to_U.S.">[2]Conversions!$B$2</definedName>
    <definedName name="euros" localSheetId="2">#REF!</definedName>
    <definedName name="euros" localSheetId="11">#REF!</definedName>
    <definedName name="euros" localSheetId="3">#REF!</definedName>
    <definedName name="euros" localSheetId="4">#REF!</definedName>
    <definedName name="euros" localSheetId="5">#REF!</definedName>
    <definedName name="euros" localSheetId="6">#REF!</definedName>
    <definedName name="euros" localSheetId="7">#REF!</definedName>
    <definedName name="euros" localSheetId="8">#REF!</definedName>
    <definedName name="euros" localSheetId="9">#REF!</definedName>
    <definedName name="euros" localSheetId="10">#REF!</definedName>
    <definedName name="euros" localSheetId="14">#REF!</definedName>
    <definedName name="euros" localSheetId="12">#REF!</definedName>
    <definedName name="euros" localSheetId="13">#REF!</definedName>
    <definedName name="euros" localSheetId="1">#REF!</definedName>
    <definedName name="euros" localSheetId="0">#REF!</definedName>
    <definedName name="euros">#REF!</definedName>
    <definedName name="euros1" localSheetId="2">#REF!</definedName>
    <definedName name="euros1" localSheetId="11">#REF!</definedName>
    <definedName name="euros1" localSheetId="3">#REF!</definedName>
    <definedName name="euros1" localSheetId="4">#REF!</definedName>
    <definedName name="euros1" localSheetId="5">#REF!</definedName>
    <definedName name="euros1" localSheetId="6">#REF!</definedName>
    <definedName name="euros1" localSheetId="7">#REF!</definedName>
    <definedName name="euros1" localSheetId="8">#REF!</definedName>
    <definedName name="euros1" localSheetId="9">#REF!</definedName>
    <definedName name="euros1" localSheetId="10">#REF!</definedName>
    <definedName name="euros1" localSheetId="14">#REF!</definedName>
    <definedName name="euros1" localSheetId="12">#REF!</definedName>
    <definedName name="euros1" localSheetId="13">#REF!</definedName>
    <definedName name="euros1">#REF!</definedName>
    <definedName name="millions" localSheetId="2">#REF!</definedName>
    <definedName name="millions" localSheetId="11">#REF!</definedName>
    <definedName name="millions" localSheetId="3">#REF!</definedName>
    <definedName name="millions" localSheetId="4">#REF!</definedName>
    <definedName name="millions" localSheetId="5">#REF!</definedName>
    <definedName name="millions" localSheetId="6">#REF!</definedName>
    <definedName name="millions" localSheetId="7">#REF!</definedName>
    <definedName name="millions" localSheetId="8">#REF!</definedName>
    <definedName name="millions" localSheetId="9">#REF!</definedName>
    <definedName name="millions" localSheetId="10">#REF!</definedName>
    <definedName name="millions" localSheetId="14">#REF!</definedName>
    <definedName name="millions" localSheetId="12">#REF!</definedName>
    <definedName name="millions" localSheetId="13">#REF!</definedName>
    <definedName name="millions" localSheetId="1">#REF!</definedName>
    <definedName name="millions" localSheetId="0">#REF!</definedName>
    <definedName name="millions">#REF!</definedName>
    <definedName name="pounds" localSheetId="2">#REF!</definedName>
    <definedName name="pounds" localSheetId="11">#REF!</definedName>
    <definedName name="pounds" localSheetId="3">#REF!</definedName>
    <definedName name="pounds" localSheetId="4">#REF!</definedName>
    <definedName name="pounds" localSheetId="5">#REF!</definedName>
    <definedName name="pounds" localSheetId="6">#REF!</definedName>
    <definedName name="pounds" localSheetId="7">#REF!</definedName>
    <definedName name="pounds" localSheetId="8">#REF!</definedName>
    <definedName name="pounds" localSheetId="9">#REF!</definedName>
    <definedName name="pounds" localSheetId="10">#REF!</definedName>
    <definedName name="pounds" localSheetId="14">#REF!</definedName>
    <definedName name="pounds" localSheetId="12">#REF!</definedName>
    <definedName name="pounds" localSheetId="13">#REF!</definedName>
    <definedName name="pounds" localSheetId="1">#REF!</definedName>
    <definedName name="pounds" localSheetId="0">#REF!</definedName>
    <definedName name="pounds">#REF!</definedName>
    <definedName name="_xlnm.Print_Area" localSheetId="2">'1. Project Costs'!$B$1:$F$22</definedName>
    <definedName name="_xlnm.Print_Area" localSheetId="11">'10. Important Impact Indicators'!$B$1:$E$35</definedName>
    <definedName name="_xlnm.Print_Area" localSheetId="3">'2. Financial Analysis Inputs'!$B$1:$F$25</definedName>
    <definedName name="_xlnm.Print_Area" localSheetId="4">'3. Earnings Before Taxes'!$B$1:$G$26</definedName>
    <definedName name="_xlnm.Print_Area" localSheetId="5">'4. Profit Test'!$B$1:$G$25</definedName>
    <definedName name="_xlnm.Print_Area" localSheetId="6">'5. Current Ratio'!$B$1:$G$20</definedName>
    <definedName name="_xlnm.Print_Area" localSheetId="7">'6. Beaver''s Ratio'!$B$1:$G$23</definedName>
    <definedName name="_xlnm.Print_Area" localSheetId="8">'7. Debt to Equity Ratio'!$B$1:$G$19</definedName>
    <definedName name="_xlnm.Print_Area" localSheetId="9">'8. Financial Analysis Summary'!$B$1:$J$30</definedName>
    <definedName name="_xlnm.Print_Area" localSheetId="10">'9. Important Impact Inputs'!$B$1:$E$35</definedName>
    <definedName name="_xlnm.Print_Area" localSheetId="14">'Data Sources Important'!$B$1:$C$23</definedName>
    <definedName name="_xlnm.Print_Area" localSheetId="12">'Example Financial Information'!$B$1:$L$51</definedName>
    <definedName name="_xlnm.Print_Area" localSheetId="13">'Example Financial Inputs'!$B$1:$F$24</definedName>
    <definedName name="_xlnm.Print_Area" localSheetId="1">Overview!$B$1:$B$48</definedName>
    <definedName name="_xlnm.Print_Area" localSheetId="0">'Purpose and Instructions'!$B$1:$D$37</definedName>
    <definedName name="Thousands">[2]Conversions!$B$8</definedName>
    <definedName name="Z_A679FB87_A1CB_40DE_BE63_577A323259F2_.wvu.PrintArea" localSheetId="14" hidden="1">'Data Sources Important'!$B$1:$C$23</definedName>
    <definedName name="Z_A679FB87_A1CB_40DE_BE63_577A323259F2_.wvu.PrintArea" localSheetId="0" hidden="1">'Purpose and Instructions'!$B$1:$D$36</definedName>
  </definedNames>
  <calcPr calcId="125725"/>
</workbook>
</file>

<file path=xl/calcChain.xml><?xml version="1.0" encoding="utf-8"?>
<calcChain xmlns="http://schemas.openxmlformats.org/spreadsheetml/2006/main">
  <c r="D4" i="48"/>
  <c r="E13" i="53" l="1"/>
  <c r="E12"/>
  <c r="C4"/>
  <c r="E43" i="54"/>
  <c r="E47" s="1"/>
  <c r="E51" s="1"/>
  <c r="D43"/>
  <c r="D47" s="1"/>
  <c r="D51" s="1"/>
  <c r="E32"/>
  <c r="D32"/>
  <c r="K30"/>
  <c r="K36" s="1"/>
  <c r="J30"/>
  <c r="J36" s="1"/>
  <c r="I30"/>
  <c r="I36" s="1"/>
  <c r="E14" i="53" s="1"/>
  <c r="E24" i="54"/>
  <c r="D24"/>
  <c r="C24"/>
  <c r="E9" i="53" s="1"/>
  <c r="E20" i="54"/>
  <c r="D20"/>
  <c r="C20"/>
  <c r="E6" i="53" s="1"/>
  <c r="K17" i="54"/>
  <c r="K21" s="1"/>
  <c r="J17"/>
  <c r="J21" s="1"/>
  <c r="I17"/>
  <c r="E10" i="53" s="1"/>
  <c r="E13" i="54"/>
  <c r="D13"/>
  <c r="C13"/>
  <c r="C25" l="1"/>
  <c r="C32" s="1"/>
  <c r="C34" s="1"/>
  <c r="C43" s="1"/>
  <c r="E11" i="53"/>
  <c r="I21" i="54"/>
  <c r="E15" i="53" s="1"/>
  <c r="E5"/>
  <c r="C47" i="54" l="1"/>
  <c r="E7" i="53"/>
  <c r="D11" i="52"/>
  <c r="D12" s="1"/>
  <c r="D14" s="1"/>
  <c r="C8" i="44" s="1"/>
  <c r="H9" i="52"/>
  <c r="H8" s="1"/>
  <c r="C51" i="54" l="1"/>
  <c r="E8" i="53"/>
  <c r="D19" i="46"/>
  <c r="B23" i="48"/>
  <c r="D21"/>
  <c r="D20"/>
  <c r="D18"/>
  <c r="D19" s="1"/>
  <c r="D17"/>
  <c r="D15"/>
  <c r="D14"/>
  <c r="D16" s="1"/>
  <c r="D13"/>
  <c r="D12"/>
  <c r="D11"/>
  <c r="D10"/>
  <c r="D9"/>
  <c r="D7"/>
  <c r="D8" s="1"/>
  <c r="D6"/>
  <c r="D5"/>
  <c r="B14" i="44"/>
  <c r="B8"/>
  <c r="D10" i="43" l="1"/>
  <c r="D9"/>
  <c r="D13" i="42"/>
  <c r="D12"/>
  <c r="D10"/>
  <c r="D9"/>
  <c r="D10" i="41"/>
  <c r="D9"/>
  <c r="D15" i="40"/>
  <c r="D18" s="1"/>
  <c r="D17" i="46"/>
  <c r="D16"/>
  <c r="D15"/>
  <c r="D14" i="42" l="1"/>
  <c r="D11" i="41"/>
  <c r="E14" i="44" s="1"/>
  <c r="D11" i="43"/>
  <c r="I14" i="44" s="1"/>
  <c r="D18" i="46"/>
  <c r="D14" i="40" s="1"/>
  <c r="D16" s="1"/>
  <c r="D11" i="42"/>
  <c r="D15" l="1"/>
  <c r="G14" i="44" s="1"/>
  <c r="D8"/>
  <c r="C14"/>
  <c r="D20" i="46" l="1"/>
  <c r="D17" i="40" s="1"/>
  <c r="D19" s="1"/>
  <c r="G8" i="44" s="1"/>
  <c r="I8" s="1"/>
  <c r="I15" i="42"/>
  <c r="I3" i="11" l="1"/>
  <c r="G3"/>
  <c r="H3" s="1"/>
  <c r="E3"/>
  <c r="F3" s="1"/>
  <c r="C3"/>
  <c r="B3"/>
  <c r="D3" l="1"/>
</calcChain>
</file>

<file path=xl/sharedStrings.xml><?xml version="1.0" encoding="utf-8"?>
<sst xmlns="http://schemas.openxmlformats.org/spreadsheetml/2006/main" count="772" uniqueCount="421">
  <si>
    <t>A. Earnings Without Pollution Control Project Costs</t>
  </si>
  <si>
    <t>EBT = R - CGS - CO</t>
  </si>
  <si>
    <t>EWPR = EBT - ACPR</t>
  </si>
  <si>
    <t>A. Profit Rate Without Project Costs</t>
  </si>
  <si>
    <t>Depreciation</t>
  </si>
  <si>
    <t>Current debt</t>
  </si>
  <si>
    <t>Long-term debt</t>
  </si>
  <si>
    <t>PRPR = EWPR ÷ R</t>
  </si>
  <si>
    <t>BR = CF ÷ TD</t>
  </si>
  <si>
    <t>DER = LTL ÷ OE</t>
  </si>
  <si>
    <t>CR = CA ÷ CL</t>
  </si>
  <si>
    <t>(1)</t>
  </si>
  <si>
    <t>(i)</t>
  </si>
  <si>
    <t>(3)</t>
  </si>
  <si>
    <t>(4)</t>
  </si>
  <si>
    <t>(5)</t>
  </si>
  <si>
    <t>Where:</t>
  </si>
  <si>
    <t>EBT =</t>
  </si>
  <si>
    <t>R =</t>
  </si>
  <si>
    <t>CGS =</t>
  </si>
  <si>
    <t>CO =</t>
  </si>
  <si>
    <t>Revenues</t>
  </si>
  <si>
    <t>(2)</t>
  </si>
  <si>
    <t>(n)</t>
  </si>
  <si>
    <t>(6)</t>
  </si>
  <si>
    <t>(7)</t>
  </si>
  <si>
    <t>Yes</t>
  </si>
  <si>
    <t>No</t>
  </si>
  <si>
    <t xml:space="preserve">R = </t>
  </si>
  <si>
    <t>CR =</t>
  </si>
  <si>
    <t>CA =</t>
  </si>
  <si>
    <t>CL =</t>
  </si>
  <si>
    <t>BR =</t>
  </si>
  <si>
    <t>CF =</t>
  </si>
  <si>
    <t>TD =</t>
  </si>
  <si>
    <t>Beaver's Ratio</t>
  </si>
  <si>
    <t>DER =</t>
  </si>
  <si>
    <t>LTL =</t>
  </si>
  <si>
    <t>OE =</t>
  </si>
  <si>
    <t>Name</t>
  </si>
  <si>
    <t>Current Ratio</t>
  </si>
  <si>
    <t>Greater than 2?</t>
  </si>
  <si>
    <t>Primary Measure: Profitability</t>
  </si>
  <si>
    <t>Secondary Measure: Liquidity</t>
  </si>
  <si>
    <t>Secondary Measure: Solvency</t>
  </si>
  <si>
    <t>Greater than 0.2?</t>
  </si>
  <si>
    <t>Secondary Measure: Leverage</t>
  </si>
  <si>
    <t>Debt/Equity Ratio</t>
  </si>
  <si>
    <t>Profit Test Without Pollution Control Costs</t>
  </si>
  <si>
    <t>Profit Test With Pollution Control Costs</t>
  </si>
  <si>
    <t>CHS Inc.</t>
  </si>
  <si>
    <t>ConocoPhillips Company</t>
  </si>
  <si>
    <t>Holcim</t>
  </si>
  <si>
    <t>Renewable Energy Corporation ASA</t>
  </si>
  <si>
    <t>Parent Company</t>
  </si>
  <si>
    <t>Profit Test</t>
  </si>
  <si>
    <t>Discharger Name</t>
  </si>
  <si>
    <t>American Crystal Sugar Company</t>
  </si>
  <si>
    <t>Advanced Silicon Materials Inc.</t>
  </si>
  <si>
    <t>Holcim (US) Inc.</t>
  </si>
  <si>
    <t>ConocoPhillips - Billings Refinery</t>
  </si>
  <si>
    <t>Cenex Harvest States Coop.</t>
  </si>
  <si>
    <t>Sidney Sugars Incorporated</t>
  </si>
  <si>
    <t>Secondary Measures</t>
  </si>
  <si>
    <t>Explanation of Tabs</t>
  </si>
  <si>
    <t>Annual Pollution Control Costs</t>
  </si>
  <si>
    <t>Description</t>
  </si>
  <si>
    <t>Purpose</t>
  </si>
  <si>
    <t>CONSOLIDATED STATEMENTS OF OPERATIONS AND COMPREHENSIVE INCOME (LOSS)</t>
  </si>
  <si>
    <t>CONSOLIDATED BALANCE SHEETS</t>
  </si>
  <si>
    <t>(In thousands)</t>
  </si>
  <si>
    <t>REVENUES</t>
  </si>
  <si>
    <t>ASSETS</t>
  </si>
  <si>
    <t>Mine production</t>
  </si>
  <si>
    <t>Current assets</t>
  </si>
  <si>
    <t>PGM recycling</t>
  </si>
  <si>
    <t>Cash and cash equivalents</t>
  </si>
  <si>
    <t>Other</t>
  </si>
  <si>
    <t>Investments, at fair market value</t>
  </si>
  <si>
    <t>Total revenues</t>
  </si>
  <si>
    <t>Inventories</t>
  </si>
  <si>
    <t>Trade receivables</t>
  </si>
  <si>
    <t>COSTS AND EXPENSES</t>
  </si>
  <si>
    <t>Deferred income taxes</t>
  </si>
  <si>
    <t>Costs of metals sold:</t>
  </si>
  <si>
    <t>Other current assets</t>
  </si>
  <si>
    <t>Total current assets</t>
  </si>
  <si>
    <t>Restricted cash</t>
  </si>
  <si>
    <t>Total costs of metals sold</t>
  </si>
  <si>
    <t>Other noncurrent assets</t>
  </si>
  <si>
    <t>Depletion, depreciation and amortization:</t>
  </si>
  <si>
    <t>Total assets</t>
  </si>
  <si>
    <t>LIABILITIES AND STOCKHOLDERS' EQUITY</t>
  </si>
  <si>
    <t>Total depletion, depreciation and amortization</t>
  </si>
  <si>
    <t>Current liabilities</t>
  </si>
  <si>
    <t>Total costs of revenues</t>
  </si>
  <si>
    <t>Accounts payable</t>
  </si>
  <si>
    <t>Marketing</t>
  </si>
  <si>
    <t>Accrued compensation and benefits</t>
  </si>
  <si>
    <t>General and administrative</t>
  </si>
  <si>
    <t>Property, production and franchise taxes payable</t>
  </si>
  <si>
    <t>Restructuring</t>
  </si>
  <si>
    <t>-</t>
  </si>
  <si>
    <t>Current portion of long-term debt</t>
  </si>
  <si>
    <t>Losses on trade receivables and inventory purchases</t>
  </si>
  <si>
    <t>Other current liabilities</t>
  </si>
  <si>
    <t>Impairments of long-term investments and property, plant and equipment</t>
  </si>
  <si>
    <t>Total current liabilities</t>
  </si>
  <si>
    <t>(Gain)/loss on disposal of property, plant and equipment</t>
  </si>
  <si>
    <t>Total costs and expenses</t>
  </si>
  <si>
    <t>Accrued workers compensation</t>
  </si>
  <si>
    <t>OPERATING INCOME (LOSS)</t>
  </si>
  <si>
    <t>Asset retirement obligation</t>
  </si>
  <si>
    <t>Other noncurrent liabilities</t>
  </si>
  <si>
    <t>OTHER INCOME (EXPENSE)</t>
  </si>
  <si>
    <t>Total liabilities</t>
  </si>
  <si>
    <t>Interest income</t>
  </si>
  <si>
    <t>Interest expense</t>
  </si>
  <si>
    <t>Induced conversion loss</t>
  </si>
  <si>
    <t>INCOME (LOSS) BEFORE INCOME TAX BENEFIT (PROVISION)</t>
  </si>
  <si>
    <t>Income tax benefit (provision)</t>
  </si>
  <si>
    <t>NET INCOME (LOSS)</t>
  </si>
  <si>
    <t>Other comprehensive income (loss), net of tax</t>
  </si>
  <si>
    <t>COMPREHENSIVE INCOME (LOSS)</t>
  </si>
  <si>
    <t>(8)</t>
  </si>
  <si>
    <t>(9)</t>
  </si>
  <si>
    <t>(10)</t>
  </si>
  <si>
    <t>(11)</t>
  </si>
  <si>
    <t>(12)</t>
  </si>
  <si>
    <t>(13)</t>
  </si>
  <si>
    <t>(14)</t>
  </si>
  <si>
    <t>(15)</t>
  </si>
  <si>
    <t>(16)</t>
  </si>
  <si>
    <t>(17)</t>
  </si>
  <si>
    <t>(18)</t>
  </si>
  <si>
    <t>EXAMPLE MINING COMPANY</t>
  </si>
  <si>
    <t>Financial Analysis Summary</t>
  </si>
  <si>
    <t>Earnings Before Taxes</t>
  </si>
  <si>
    <t>Cost of Goods Sold (including the cost of materials, direct labor, indirect labor, rent and heat)</t>
  </si>
  <si>
    <t>Portion of Corporate Overhead Assigned to the Discharger (selling, general, administrative, interest, R&amp;D expenses, and depreciation on common property)</t>
  </si>
  <si>
    <t>Profit Rate Before Taxes</t>
  </si>
  <si>
    <t>Profit Rate with Pollution Control Costs</t>
  </si>
  <si>
    <t>Current Assets (the sum of inventories, prepaid expenses, and accounts receivable)</t>
  </si>
  <si>
    <t>Current Liabilities (the sum of accounts payable, accrued expenses, taxes, and the current portion of long-term debt)</t>
  </si>
  <si>
    <t>Cash Flow</t>
  </si>
  <si>
    <t>Total Debt</t>
  </si>
  <si>
    <t>Long-Term Liabilities (long-term debt such as bonds, debentures, and bank debt, and all other noncurrent liabilities such as deferred income taxes)</t>
  </si>
  <si>
    <t>Owner Equity (the difference between total assets and total liabilities, including contributed or paid in capital and retained earnings)</t>
  </si>
  <si>
    <t>Guidance Documentation</t>
  </si>
  <si>
    <t>Component</t>
  </si>
  <si>
    <t>Capital Cost to be Financed</t>
  </si>
  <si>
    <t>Interest Rate for Financing</t>
  </si>
  <si>
    <t>Time Period for Financing</t>
  </si>
  <si>
    <t>Interpretation of Current Ratio</t>
  </si>
  <si>
    <t>Interpretation of Beaver's Ratio</t>
  </si>
  <si>
    <t>Interpretation of Debt/Equity Ratio</t>
  </si>
  <si>
    <t>Interpreting the Results</t>
  </si>
  <si>
    <t>http://water.epa.gov/scitech/swguidance/standards/upload/2007_06_18_standards_econworkbook_complete.pdf</t>
  </si>
  <si>
    <t>Current Assets</t>
  </si>
  <si>
    <t>Current Liabilities</t>
  </si>
  <si>
    <t>Current Debt</t>
  </si>
  <si>
    <t>Unemployment Rates</t>
  </si>
  <si>
    <t>Labor Force</t>
  </si>
  <si>
    <t>Expenditures on Social Services</t>
  </si>
  <si>
    <t>Tax Revenues</t>
  </si>
  <si>
    <t>Impact of Special Sources of Funding</t>
  </si>
  <si>
    <t>Annual Cost of Pollution Control Project</t>
  </si>
  <si>
    <t>5.1.c</t>
  </si>
  <si>
    <t>5-4</t>
  </si>
  <si>
    <t xml:space="preserve">EWPR = </t>
  </si>
  <si>
    <t xml:space="preserve">ACPR = </t>
  </si>
  <si>
    <t xml:space="preserve">PRPR = </t>
  </si>
  <si>
    <t xml:space="preserve">EBT = </t>
  </si>
  <si>
    <t>Before-Tax Earnings with Pollution Control Costs</t>
  </si>
  <si>
    <t xml:space="preserve">Revenues </t>
  </si>
  <si>
    <t>5-1</t>
  </si>
  <si>
    <t>5.2; 5.2.e</t>
  </si>
  <si>
    <t>5-4; 5-7</t>
  </si>
  <si>
    <t>5.2.f</t>
  </si>
  <si>
    <t>5-8</t>
  </si>
  <si>
    <t>Comparison to Similar Line of Business</t>
  </si>
  <si>
    <t>5-9</t>
  </si>
  <si>
    <t>Ability of Discharger to Raise Prices</t>
  </si>
  <si>
    <t>Annual Cost of Pollution Control</t>
  </si>
  <si>
    <t>5.2.g</t>
  </si>
  <si>
    <t>5-10</t>
  </si>
  <si>
    <t>5.2.e; 5.2.f</t>
  </si>
  <si>
    <t>5-7; 5-8</t>
  </si>
  <si>
    <t>5.2.e; 5.2.g</t>
  </si>
  <si>
    <t>5-7; 5-9</t>
  </si>
  <si>
    <t>5.2.e</t>
  </si>
  <si>
    <t>5-11</t>
  </si>
  <si>
    <t>5-7</t>
  </si>
  <si>
    <t>5.3.a</t>
  </si>
  <si>
    <t>5.3; 5.3.c</t>
  </si>
  <si>
    <t>5-11; 5-12</t>
  </si>
  <si>
    <t>5-12</t>
  </si>
  <si>
    <t>Demand for Public Services</t>
  </si>
  <si>
    <t>5.3.c</t>
  </si>
  <si>
    <t>Antidegradation: Role of Economic Analysis (overview)</t>
  </si>
  <si>
    <t>Financial Impact Analysis (overview)</t>
  </si>
  <si>
    <t>Section</t>
  </si>
  <si>
    <t>Page</t>
  </si>
  <si>
    <t>5-2</t>
  </si>
  <si>
    <t>Profitability (overview)</t>
  </si>
  <si>
    <t>Liquidity (overview)</t>
  </si>
  <si>
    <t>Solvency (overview)</t>
  </si>
  <si>
    <t>Leverage (overview)</t>
  </si>
  <si>
    <t>Primary Measure (overview)</t>
  </si>
  <si>
    <t>Secondary Measures (overview)</t>
  </si>
  <si>
    <t>Liquidity; Current Ratio</t>
  </si>
  <si>
    <t>Solvency; Beaver's Ratio</t>
  </si>
  <si>
    <t>Leverage; Debt/Equity Ratio</t>
  </si>
  <si>
    <t>Comparison to Similar Lines of Business</t>
  </si>
  <si>
    <t>Determining if Development Would Be Important (overview)</t>
  </si>
  <si>
    <t>Defining Affected Community</t>
  </si>
  <si>
    <t>Example Financial Information</t>
  </si>
  <si>
    <t>PRT = EBT ÷ R</t>
  </si>
  <si>
    <t>Overview</t>
  </si>
  <si>
    <r>
      <t>Overview of the steps involved in performing an economic impact analysis as part of an antidegradation review (</t>
    </r>
    <r>
      <rPr>
        <b/>
        <sz val="12"/>
        <color theme="1"/>
        <rFont val="Arial"/>
        <family val="2"/>
      </rPr>
      <t>Figure 5-1</t>
    </r>
    <r>
      <rPr>
        <sz val="12"/>
        <color theme="1"/>
        <rFont val="Arial"/>
        <family val="2"/>
      </rPr>
      <t xml:space="preserve"> in the Guidance).</t>
    </r>
  </si>
  <si>
    <t>1. Project Costs</t>
  </si>
  <si>
    <t>Supplementary information</t>
  </si>
  <si>
    <t>Comparison to Worksheets in the Guidance</t>
  </si>
  <si>
    <t xml:space="preserve">These worksheets provide suggested information and methods to conduct an analysis of potential interference with an important economic and social development when public sector entities must maintain high-quality waters.  The worksheets are not exhaustive of all appropriate economic analyses.  Additional information and tests may be necessary or desirable in certain circumstances.  
The principles and methods used to evaluate substantial and widespread economic impacts in this spreadsheet are the same principles and methods used in the Guidance.  Although the EPA attempted to maintain the same general structure as the Guidance, some organizational and format modifications were adopted to increase clarity and functionality.  Whenever possible, the user is referred to the appropriate pages in the Guidance for assistance on specific topics or calculations.  This spreadsheet is intended to be used in conjunction with the complete Guidance and not as a substitute. </t>
  </si>
  <si>
    <t>Antidegradation Review (Figure 5-1 from the Guidance)</t>
  </si>
  <si>
    <t>Applicant Name</t>
  </si>
  <si>
    <t>Revenues ($)</t>
  </si>
  <si>
    <t>Cost of Goods Sold (including the cost of materials, direct labor, indirect labor, rent and heat) ($)</t>
  </si>
  <si>
    <t>Portion of Corporate Overhead Assigned to the Discharger (selling, general, administrative, interest, R&amp;D expenses, and depreciation on common property) ($)</t>
  </si>
  <si>
    <t>Net Income after Taxes ($)</t>
  </si>
  <si>
    <t>Depreciation ($)</t>
  </si>
  <si>
    <t>Current Assets (the sum of inventories, prepaid expenses, and accounts receivable) ($)</t>
  </si>
  <si>
    <t>Current Liabilities (the sum of accounts payable, accrued expenses, taxes, and the current portion of long-term debt) ($)</t>
  </si>
  <si>
    <t>Current Debt ($)</t>
  </si>
  <si>
    <t>Long-term Debt ($)</t>
  </si>
  <si>
    <t>Long-term Liabilities (long-term debt such as bonds, debentures, and bank debt, and all other noncurrent liabilities such as deferred income taxes) ($)</t>
  </si>
  <si>
    <t>Owner Equity (the difference between total assets and total liabilities, including contributed or paid in capital and retained earnings) ($)</t>
  </si>
  <si>
    <t xml:space="preserve">Section </t>
  </si>
  <si>
    <t xml:space="preserve">Page </t>
  </si>
  <si>
    <t>EWPR =</t>
  </si>
  <si>
    <t xml:space="preserve">PRT = </t>
  </si>
  <si>
    <t>B. Profit Rate With Pollution Control Costs</t>
  </si>
  <si>
    <t>CA</t>
  </si>
  <si>
    <t>CL</t>
  </si>
  <si>
    <t>CR [(1) / (2)]</t>
  </si>
  <si>
    <r>
      <t>CF</t>
    </r>
    <r>
      <rPr>
        <sz val="12"/>
        <color theme="1"/>
        <rFont val="Arial"/>
        <family val="2"/>
      </rPr>
      <t xml:space="preserve"> [(1) + (2)]</t>
    </r>
  </si>
  <si>
    <r>
      <t>TD</t>
    </r>
    <r>
      <rPr>
        <sz val="12"/>
        <color theme="1"/>
        <rFont val="Arial"/>
        <family val="2"/>
      </rPr>
      <t xml:space="preserve"> [(4) + (5)]</t>
    </r>
  </si>
  <si>
    <r>
      <t>BR</t>
    </r>
    <r>
      <rPr>
        <sz val="12"/>
        <color theme="1"/>
        <rFont val="Arial"/>
        <family val="2"/>
      </rPr>
      <t xml:space="preserve"> [(3) / (6)]</t>
    </r>
  </si>
  <si>
    <t>LTL</t>
  </si>
  <si>
    <t>OE</t>
  </si>
  <si>
    <t>DER [(1) / (2)]</t>
  </si>
  <si>
    <r>
      <t>Primary Measure: Profit Test</t>
    </r>
    <r>
      <rPr>
        <b/>
        <vertAlign val="superscript"/>
        <sz val="12"/>
        <color theme="1"/>
        <rFont val="Arial"/>
        <family val="2"/>
      </rPr>
      <t>1</t>
    </r>
  </si>
  <si>
    <t>Entity</t>
  </si>
  <si>
    <t>Profit Rate Without Pollution Controls</t>
  </si>
  <si>
    <t>Profit Rate With Pollution Controls</t>
  </si>
  <si>
    <t>Percent Change in Profit Rate Due to Pollution Controls</t>
  </si>
  <si>
    <r>
      <t>Comparison with Typical Values for Facilities/Firms in Similar Line of Business</t>
    </r>
    <r>
      <rPr>
        <b/>
        <vertAlign val="superscript"/>
        <sz val="12"/>
        <color theme="1"/>
        <rFont val="Arial"/>
        <family val="2"/>
      </rPr>
      <t>2</t>
    </r>
  </si>
  <si>
    <t>Primary Measure: 
Profit Test
(Profitability)</t>
  </si>
  <si>
    <t>Current Ratio
(Liquidity)</t>
  </si>
  <si>
    <t>Beaver's Ratio
(Solvency)</t>
  </si>
  <si>
    <t>Typical Value for Facilities/Firms in Similar Lines of Business</t>
  </si>
  <si>
    <t>Summarize and discuss financial circumstances with and without pollution controls, and compare primary and secondary measures with the corresponding typical values for facilities/firms in similar lines of business.</t>
  </si>
  <si>
    <t xml:space="preserve"> Calculation of Earnings Before Taxes (Worksheet V in the Guidance)</t>
  </si>
  <si>
    <t>B. Earnings With Pollution Control Project Costs</t>
  </si>
  <si>
    <t xml:space="preserve"> </t>
  </si>
  <si>
    <t>Calculation of Total Annualized Project Costs (Worksheet R in the Guidance)</t>
  </si>
  <si>
    <r>
      <t>Total Annual Costs of Pollution Control Project [</t>
    </r>
    <r>
      <rPr>
        <b/>
        <sz val="12"/>
        <color theme="1"/>
        <rFont val="Arial"/>
        <family val="2"/>
      </rPr>
      <t>Worksheet R</t>
    </r>
    <r>
      <rPr>
        <sz val="12"/>
        <color theme="1"/>
        <rFont val="Arial"/>
        <family val="2"/>
      </rPr>
      <t>, (5)]</t>
    </r>
  </si>
  <si>
    <r>
      <t>EBT [</t>
    </r>
    <r>
      <rPr>
        <b/>
        <sz val="12"/>
        <color theme="1"/>
        <rFont val="Arial"/>
        <family val="2"/>
      </rPr>
      <t>Worksheet V</t>
    </r>
    <r>
      <rPr>
        <sz val="12"/>
        <color theme="1"/>
        <rFont val="Arial"/>
        <family val="2"/>
      </rPr>
      <t>, (4)]</t>
    </r>
  </si>
  <si>
    <r>
      <t>R [</t>
    </r>
    <r>
      <rPr>
        <b/>
        <sz val="12"/>
        <color theme="1"/>
        <rFont val="Arial"/>
        <family val="2"/>
      </rPr>
      <t>Worksheet V</t>
    </r>
    <r>
      <rPr>
        <sz val="12"/>
        <color theme="1"/>
        <rFont val="Arial"/>
        <family val="2"/>
      </rPr>
      <t>, (1)]</t>
    </r>
  </si>
  <si>
    <r>
      <t>EWPR [</t>
    </r>
    <r>
      <rPr>
        <b/>
        <sz val="12"/>
        <color theme="1"/>
        <rFont val="Arial"/>
        <family val="2"/>
      </rPr>
      <t>Worksheet V</t>
    </r>
    <r>
      <rPr>
        <sz val="12"/>
        <color theme="1"/>
        <rFont val="Arial"/>
        <family val="2"/>
      </rPr>
      <t>, (6)]</t>
    </r>
  </si>
  <si>
    <r>
      <rPr>
        <b/>
        <sz val="12"/>
        <color theme="1"/>
        <rFont val="Arial"/>
        <family val="2"/>
      </rPr>
      <t>PRT</t>
    </r>
    <r>
      <rPr>
        <sz val="12"/>
        <color theme="1"/>
        <rFont val="Arial"/>
        <family val="2"/>
      </rPr>
      <t xml:space="preserve"> [(1) / (2)]</t>
    </r>
  </si>
  <si>
    <r>
      <rPr>
        <b/>
        <sz val="12"/>
        <color theme="1"/>
        <rFont val="Arial"/>
        <family val="2"/>
      </rPr>
      <t>PRPR</t>
    </r>
    <r>
      <rPr>
        <sz val="12"/>
        <color theme="1"/>
        <rFont val="Arial"/>
        <family val="2"/>
      </rPr>
      <t xml:space="preserve"> [(4) / (5)]</t>
    </r>
  </si>
  <si>
    <t>R</t>
  </si>
  <si>
    <t>CGS</t>
  </si>
  <si>
    <t>CO</t>
  </si>
  <si>
    <r>
      <rPr>
        <b/>
        <sz val="12"/>
        <color theme="1"/>
        <rFont val="Arial"/>
        <family val="2"/>
      </rPr>
      <t>EBT</t>
    </r>
    <r>
      <rPr>
        <sz val="12"/>
        <color theme="1"/>
        <rFont val="Arial"/>
        <family val="2"/>
      </rPr>
      <t xml:space="preserve"> [(1) - (2) - (3)]</t>
    </r>
  </si>
  <si>
    <t>Earnings With Pollution Project Costs</t>
  </si>
  <si>
    <r>
      <rPr>
        <b/>
        <sz val="12"/>
        <color theme="1"/>
        <rFont val="Arial"/>
        <family val="2"/>
      </rPr>
      <t>EWPR</t>
    </r>
    <r>
      <rPr>
        <sz val="12"/>
        <color theme="1"/>
        <rFont val="Arial"/>
        <family val="2"/>
      </rPr>
      <t xml:space="preserve"> [(4) - (5)]</t>
    </r>
  </si>
  <si>
    <r>
      <t>ACPR [</t>
    </r>
    <r>
      <rPr>
        <b/>
        <sz val="12"/>
        <color theme="1"/>
        <rFont val="Arial"/>
        <family val="2"/>
      </rPr>
      <t>Worksheet R</t>
    </r>
    <r>
      <rPr>
        <sz val="12"/>
        <color theme="1"/>
        <rFont val="Arial"/>
        <family val="2"/>
      </rPr>
      <t>, (5)]</t>
    </r>
  </si>
  <si>
    <t xml:space="preserve"> Calculation of Profit Rates (Worksheet W in the Guidance)</t>
  </si>
  <si>
    <t>Calculation of the Current Ratio (Worksheet X in the Guidance)</t>
  </si>
  <si>
    <t>Calculation of Beaver's Ratio (Worksheet Y in the Guidance)</t>
  </si>
  <si>
    <t>Net Income After Taxes</t>
  </si>
  <si>
    <t>Debt to Equity Ratio (Worksheet Z in the Guidance)</t>
  </si>
  <si>
    <t>Current unemployment rate in affected community (if available) (%)</t>
  </si>
  <si>
    <t>Current national unemployment rate (%)</t>
  </si>
  <si>
    <t>Current number of persons collecting unemployment in affected community (#)</t>
  </si>
  <si>
    <t>Labor force in affected community (#)</t>
  </si>
  <si>
    <t>Median household income in affected community ($)</t>
  </si>
  <si>
    <t>Total number of households in affected community (#)</t>
  </si>
  <si>
    <t>Percent of population below the poverty line in affected community (%)</t>
  </si>
  <si>
    <t>Current expenditures on social services in affected community ($)</t>
  </si>
  <si>
    <t>Current statewide unemployment rate (%)</t>
  </si>
  <si>
    <t>Current number of persons collecting unemployment in state (#)</t>
  </si>
  <si>
    <t>Labor force in state (#)</t>
  </si>
  <si>
    <t>Current expenditures on social services in state ($)</t>
  </si>
  <si>
    <t>Other current community characteristics or anticipated impacts that are not listed in the worksheet:</t>
  </si>
  <si>
    <t>Current unemployment rate in affected community ([Current # of persons collecting unemployment in affected community / labor force in affected community], or, if unavailable, current unemployment rate provided in Tab 9.) (%)</t>
  </si>
  <si>
    <t>Current total tax revenues in the affected community ($)</t>
  </si>
  <si>
    <t>Current statewide unemployment rate ([Current # of persons collecting unemployment in state] / labor force in state], or, if unavailable, current statewide unemployment rate provided in Tab 9.) (%)</t>
  </si>
  <si>
    <r>
      <rPr>
        <b/>
        <sz val="12"/>
        <color theme="1"/>
        <rFont val="Arial"/>
        <family val="2"/>
      </rPr>
      <t>Description</t>
    </r>
    <r>
      <rPr>
        <sz val="12"/>
        <color theme="1"/>
        <rFont val="Arial"/>
        <family val="2"/>
      </rPr>
      <t xml:space="preserve">: This sheet demonstrates how to fill in the tab named "2. Financial Analysis Inputs" using links to the income statement and balance sheet on the "Example Financial Information" tab. </t>
    </r>
  </si>
  <si>
    <t>December 31,</t>
  </si>
  <si>
    <t>Year ended December 31,</t>
  </si>
  <si>
    <t>Instructions</t>
  </si>
  <si>
    <t>Discharge management options to consider include:
      • Pollution prevention
      • End-of-pipe treatment
      • Upgrades or additions to existing treatment.</t>
  </si>
  <si>
    <t>Types of pollution prevention activities to consider are:
      • Change in raw materials
      • Substitution of process chemicals
      • Change in process
      • Water recycling and reuse
      • Pretreatment requirements</t>
  </si>
  <si>
    <t xml:space="preserve">Whatever the approach, the information should demonstrate that the proposed approach is the most appropriate means of meeting water quality standards, and fully document the cost estimates.  If at least one of the treatment alternatives that would attain water quality standards would not impose substantial impacts, then do not proceed with the analysis.  </t>
  </si>
  <si>
    <t>Capital costs to be financed ($)</t>
  </si>
  <si>
    <t>Capital Cost Remaining after Year 1</t>
  </si>
  <si>
    <t>Interest rate for financing (%)</t>
  </si>
  <si>
    <t>Year 1 Capital Cost</t>
  </si>
  <si>
    <r>
      <t>Annualization factor = i/([(1 + i)</t>
    </r>
    <r>
      <rPr>
        <vertAlign val="superscript"/>
        <sz val="12"/>
        <color theme="1"/>
        <rFont val="Arial"/>
        <family val="2"/>
      </rPr>
      <t>n</t>
    </r>
    <r>
      <rPr>
        <sz val="12"/>
        <color theme="1"/>
        <rFont val="Arial"/>
        <family val="2"/>
      </rPr>
      <t xml:space="preserve"> - 1] + i)</t>
    </r>
  </si>
  <si>
    <t>Annualized capital cost [(1) × (2)]</t>
  </si>
  <si>
    <t>Total annual cost of pollution control project [(3) + (4)]</t>
  </si>
  <si>
    <t>Example Financial Inputs</t>
  </si>
  <si>
    <t>Data Needed to Calculate the Primary and Secondary Indicators (Worksheets V, W, X, Y, and Z in the Guidance)</t>
  </si>
  <si>
    <r>
      <t xml:space="preserve">Description: </t>
    </r>
    <r>
      <rPr>
        <sz val="12"/>
        <color theme="1"/>
        <rFont val="Arial"/>
        <family val="2"/>
      </rPr>
      <t>Earnings Before Taxes is used to calculate profits with and without pollution control project costs for use in the Profit Test.  No input is required.  See the Guidance documentation below for more information.</t>
    </r>
  </si>
  <si>
    <r>
      <t xml:space="preserve">Description: </t>
    </r>
    <r>
      <rPr>
        <sz val="12"/>
        <color theme="1"/>
        <rFont val="Arial"/>
        <family val="2"/>
      </rPr>
      <t>The Current Ratio is one of the secondary measures used to provide information about specific impacts that may result from compliance with water quality standards.  The ratio provides a measure of liquidity (the ability to pay short-term bills) by comparing current assets with current liabilities.  The general rule is that a Current Ratio greater than 2 indicates ability to cover short-term obligations.  This rule may not, however, be appropriate for all types of private entities.  No input is required. See the Guidance documentation below for more information.</t>
    </r>
  </si>
  <si>
    <r>
      <t xml:space="preserve">Description: </t>
    </r>
    <r>
      <rPr>
        <sz val="12"/>
        <color theme="1"/>
        <rFont val="Arial"/>
        <family val="2"/>
      </rPr>
      <t>The Beaver's Ratio is another secondary measure used to provide information about specific impacts that may result from compliance with water quality standards.  The ratio is a test of solvency that compares cash flow to total debt, and has been shown to be a good indicator of the likelihood of bankruptcy.  Beaver's Ratios greater than 0.20 indicate solvency (i.e., ability to pay long-term debts).  Ratios less than 0.15 suggest insolvency (i.e., potential for bankruptcy).  Ratios between 0.15 and 0.20 are indeterminate.  No input is required.  See the Guidance documentation below for more information.</t>
    </r>
  </si>
  <si>
    <t>Debt/Equity Ratio
(Leverage)</t>
  </si>
  <si>
    <t>Note:
1. Based on the most recently completed fiscal year</t>
  </si>
  <si>
    <t>Note:
2. Based on a typical fiscal year</t>
  </si>
  <si>
    <t>Important Impact Inputs</t>
  </si>
  <si>
    <t>Factors to Consider in Making a Determination of Important Social and Economic Impacts 
(Worksheet AB in the Guidance)</t>
  </si>
  <si>
    <r>
      <t xml:space="preserve">Description: </t>
    </r>
    <r>
      <rPr>
        <sz val="12"/>
        <color theme="1"/>
        <rFont val="Arial"/>
        <family val="2"/>
      </rPr>
      <t>This worksheet calculates the Profit Test, the primary measure of financial impacts.  The Profit Test measures the development's earnings if it is required to provide pollution control necessary to maintain the high-quality waters and if it is not required to do so.  If maintaining high-quality water would result in considerably lower profits, then the development might not take place.  No input is required.  See the Guidance documentation below for more information.</t>
    </r>
  </si>
  <si>
    <t>Number of persons expected to stop collecting unemployment in affected community due to the development (#)</t>
  </si>
  <si>
    <t>Expected reduction in social service expenditures due to job creation in the affected community ($)</t>
  </si>
  <si>
    <t>Tax revenues expected to be paid by the private entity to the affected community ($)</t>
  </si>
  <si>
    <t>Number of persons expected to stop collecting unemployment in the state due to the development (#)</t>
  </si>
  <si>
    <t>Expected reduction in statewide expenditures on social services due to job creation ($)</t>
  </si>
  <si>
    <t>Expected unemployment rate in the affected community after compliance with water quality standards ([Current # of persons collecting unemployment in affected community - (4)] / labor force in affected community) (%)</t>
  </si>
  <si>
    <t>Expected statewide unemployment rate after the development ([Current # of persons collecting unemployment in state - (15)]/labor force in state)</t>
  </si>
  <si>
    <t>6. Determine if the interference with development will be important in the tab named: "5. Important Impact Indicators."
There are no standardized tests and benchmarks with which to measure important impacts; however, this worksheet provides an example of the types of information that should be considered in reviewing impacts on the surrounding community.  Anecdotal information may be provided to describe any current community characteristics or anticipated impacts that are not listed.  See Section 5.3 in the Guidance for more information.</t>
  </si>
  <si>
    <t>2. Financial Analysis Inputs</t>
  </si>
  <si>
    <t>3. Earnings Before Taxes</t>
  </si>
  <si>
    <t>4. Profit Test</t>
  </si>
  <si>
    <t>5. Current Ratio</t>
  </si>
  <si>
    <t>6. Beaver's Ratio</t>
  </si>
  <si>
    <t>7. Debt to Equity Ratio</t>
  </si>
  <si>
    <t>8. Financial Analysis Summary</t>
  </si>
  <si>
    <t>9. Important Impact Inputs</t>
  </si>
  <si>
    <t>10. Important Impact Indicators</t>
  </si>
  <si>
    <r>
      <t xml:space="preserve">Numerical data and information needed to calculate pollution control costs.  (See Section 5.1 and </t>
    </r>
    <r>
      <rPr>
        <b/>
        <sz val="12"/>
        <color theme="1"/>
        <rFont val="Arial"/>
        <family val="2"/>
      </rPr>
      <t>Worksheet R</t>
    </r>
    <r>
      <rPr>
        <sz val="12"/>
        <color theme="1"/>
        <rFont val="Arial"/>
        <family val="2"/>
      </rPr>
      <t xml:space="preserve"> in the Guidance.)</t>
    </r>
  </si>
  <si>
    <t>Numerical data needed to calculate the primary and secondary measures to evaluate whether pollution control costs would result in substantial impacts.  (See Section 5.2 in the Guidance.)</t>
  </si>
  <si>
    <r>
      <t xml:space="preserve">Calculates earnings before taxes, with and without pollution control costs.  (See Section 5.2.f and </t>
    </r>
    <r>
      <rPr>
        <b/>
        <sz val="12"/>
        <color theme="1"/>
        <rFont val="Arial"/>
        <family val="2"/>
      </rPr>
      <t>Worksheet V</t>
    </r>
    <r>
      <rPr>
        <sz val="12"/>
        <color theme="1"/>
        <rFont val="Arial"/>
        <family val="2"/>
      </rPr>
      <t xml:space="preserve"> in the Guidance.)</t>
    </r>
  </si>
  <si>
    <r>
      <t xml:space="preserve">Calculates the profit test with and without pollution control costs.  (See Section 5.2.f and </t>
    </r>
    <r>
      <rPr>
        <b/>
        <sz val="12"/>
        <color theme="1"/>
        <rFont val="Arial"/>
        <family val="2"/>
      </rPr>
      <t>Worksheet W</t>
    </r>
    <r>
      <rPr>
        <sz val="12"/>
        <color theme="1"/>
        <rFont val="Arial"/>
        <family val="2"/>
      </rPr>
      <t xml:space="preserve"> in the Guidance.)</t>
    </r>
  </si>
  <si>
    <r>
      <t xml:space="preserve">Calculates the Current Ratio as a measure of liquidity.  (See Section 5.2.g and </t>
    </r>
    <r>
      <rPr>
        <b/>
        <sz val="12"/>
        <color theme="1"/>
        <rFont val="Arial"/>
        <family val="2"/>
      </rPr>
      <t>Worksheet X</t>
    </r>
    <r>
      <rPr>
        <sz val="12"/>
        <color theme="1"/>
        <rFont val="Arial"/>
        <family val="2"/>
      </rPr>
      <t xml:space="preserve"> in the Guidance.)</t>
    </r>
  </si>
  <si>
    <r>
      <t xml:space="preserve">Calculates the Beaver's Ratio as a measure of solvency.  (See Section 5.2.g and </t>
    </r>
    <r>
      <rPr>
        <b/>
        <sz val="12"/>
        <color theme="1"/>
        <rFont val="Arial"/>
        <family val="2"/>
      </rPr>
      <t>Worksheet Y</t>
    </r>
    <r>
      <rPr>
        <sz val="12"/>
        <color theme="1"/>
        <rFont val="Arial"/>
        <family val="2"/>
      </rPr>
      <t xml:space="preserve"> in the Guidance.)</t>
    </r>
  </si>
  <si>
    <r>
      <t xml:space="preserve">Calculates the Debt to Equity Ratio as a measure of leverage.  (See Section 5.2.g and </t>
    </r>
    <r>
      <rPr>
        <b/>
        <sz val="12"/>
        <color theme="1"/>
        <rFont val="Arial"/>
        <family val="2"/>
      </rPr>
      <t>Worksheet Z</t>
    </r>
    <r>
      <rPr>
        <sz val="12"/>
        <color theme="1"/>
        <rFont val="Arial"/>
        <family val="2"/>
      </rPr>
      <t xml:space="preserve"> in the Guidance.)</t>
    </r>
  </si>
  <si>
    <t>Summarizes the primary and secondary measures to determine whether impacts will be substantial.  (See Section 5.2 in the Guidance.)</t>
  </si>
  <si>
    <t>Numerical data and information needed to interpret and evaluate indicators of widespread impacts.  (See Section 5.3 in the Guidance.)</t>
  </si>
  <si>
    <r>
      <t xml:space="preserve">Information describing how substantial economic impacts would affect the community.  (See Section 5.3 and </t>
    </r>
    <r>
      <rPr>
        <b/>
        <sz val="12"/>
        <color theme="1"/>
        <rFont val="Arial"/>
        <family val="2"/>
      </rPr>
      <t>Worksheet AB</t>
    </r>
    <r>
      <rPr>
        <sz val="12"/>
        <color theme="1"/>
        <rFont val="Arial"/>
        <family val="2"/>
      </rPr>
      <t xml:space="preserve"> in the Guidance.)</t>
    </r>
  </si>
  <si>
    <t>Demonstrates how to fill in 'Financial Analysis Inputs' sheet using a company's income statement and balance sheet.</t>
  </si>
  <si>
    <t>Contains financial information for an example mining company, used to populate 'Example Financial Inputs' sheet.</t>
  </si>
  <si>
    <t>Requires Input?</t>
  </si>
  <si>
    <r>
      <rPr>
        <b/>
        <sz val="12"/>
        <color theme="1"/>
        <rFont val="Arial"/>
        <family val="2"/>
      </rPr>
      <t>Description:</t>
    </r>
    <r>
      <rPr>
        <sz val="12"/>
        <color theme="1"/>
        <rFont val="Arial"/>
        <family val="2"/>
      </rPr>
      <t xml:space="preserve"> This worksheet displays the important impact indicators using the data entered in the previous worksheet.  These indicators are helpful in determining whether interference with development is likely to have important economic and social impacts on the surrounding community.  Whether or not such impacts are successfully demonstrated, however, will depend upon the EPA Regional Administrator's review of the application.  No input is required.</t>
    </r>
  </si>
  <si>
    <r>
      <t xml:space="preserve">Description: </t>
    </r>
    <r>
      <rPr>
        <sz val="12"/>
        <color theme="1"/>
        <rFont val="Arial"/>
        <family val="2"/>
      </rPr>
      <t>This worksheet identifies and documents the pollution control project(s) needed to meet water quality standards.  See the Guidance documentation below for more information.</t>
    </r>
  </si>
  <si>
    <t>3. Review the information provided in the tabs named: "3. Earnings Before Taxes," "4. Profit Test," "5. Current Ratio," "6. Beaver's Ratio," and "7. Debt to Equity Ratio."
Data on these sheets are automatically imported from "2. Financial Analysis Inputs" to calculate the primary and secondary indicators of impact.  Earnings Before Taxes is used to calculate profits with and without pollution control project costs for use in the Profit Test.  The Profit Test measures the earnings from the development with and without the pollution control necessary to maintain the high-quality waters.  The Current Ratio provides a measure of liquidity (the ability to pay short-term bills) by comparing current assets with current liabilities. The Beaver's Ratio is a test of solvency that compares cash flow to total debt, and has been shown to be a good indicator of the likelihood of bankruptcy.  The Debt to Equity Ratio is the most common measure of leverage, the capability to borrow for new projects given the extent of existing fixed financial obligations.  See Section 5.2.f., 5.2.g, 3.2.a, and 3.2.b in the Guidance for more information.</t>
  </si>
  <si>
    <r>
      <rPr>
        <b/>
        <sz val="12"/>
        <color theme="1"/>
        <rFont val="Arial"/>
        <family val="2"/>
      </rPr>
      <t>Description</t>
    </r>
    <r>
      <rPr>
        <sz val="12"/>
        <color theme="1"/>
        <rFont val="Arial"/>
        <family val="2"/>
      </rPr>
      <t>: The Debt to Equity Ratio is the final secondary measure used to provide information about specific impacts that may result from compliance with water quality standards.  This is the most common measure of leverage, the capability to borrow for new projects given the extent of existing fixed financial obligations.  Firms that rely heavily on debt may find it difficult and expensive to borrow additional funds.  The Debt to Equity Ratio cannot be easily calculated for a single facility; it must be calculated for the firm, since it is usually the firm, not the facility, that borrows money.  The ratio measures how much the firm has borrowed (debt) relative to the amount of capital that is owned by its stockholders (equity).  For entities with special sources of funding, leverage is not an appropriate measure of their ability to raise capital.  Examples are agriculture and affordable housing, where special loan programs may be available.  In these cases, an analysis of the probability that the project would receive this money is appropriate.  No input is required.  See the Guidance documentation below for more information.</t>
    </r>
  </si>
  <si>
    <t xml:space="preserve">Next, compare the primary and secondary measures with the corresponding ratios for facilities in similar lines of business.  It may not be possible, however, to compare each of the discharger's ratios directly with similar dischargers because this information frequently is unavailable at the facility level or is confidential.  If a direct comparison cannot be made, compare the ratio with the ratio for firms that concentrate in similar businesses.  Favorable comparison with the median or upper quartile ratio for similar businesses suggests that the discharger is financially healthy.  </t>
  </si>
  <si>
    <t>For all of the tests, it is important to look beyond the individual test results and evaluate the total compliance situation.  While each test addresses a single aspect of financial health, consider the results of the four tests jointly to obtain an overall picture of economic health and the potential impact of compliance with water quality standards.  If the requirements would interfere with the development, proceed to the tab named: "9. Important Impact Inputs."  If the pollution control project is not likely to interfere with the development, compliance with water quality standards is required.</t>
  </si>
  <si>
    <t>Property, plant and equipment, net</t>
  </si>
  <si>
    <t>Foreign currency translation gain</t>
  </si>
  <si>
    <r>
      <rPr>
        <sz val="12"/>
        <color indexed="8"/>
        <rFont val="Arial"/>
        <family val="2"/>
      </rPr>
      <t>Notes:</t>
    </r>
    <r>
      <rPr>
        <vertAlign val="superscript"/>
        <sz val="12"/>
        <color indexed="8"/>
        <rFont val="Arial"/>
        <family val="2"/>
      </rPr>
      <t xml:space="preserve">
1 </t>
    </r>
    <r>
      <rPr>
        <sz val="12"/>
        <color indexed="8"/>
        <rFont val="Arial"/>
        <family val="2"/>
      </rPr>
      <t>The Guidance is available at:</t>
    </r>
  </si>
  <si>
    <r>
      <rPr>
        <vertAlign val="superscript"/>
        <sz val="12"/>
        <color theme="1"/>
        <rFont val="Arial"/>
        <family val="2"/>
      </rPr>
      <t>2</t>
    </r>
    <r>
      <rPr>
        <sz val="12"/>
        <color theme="1"/>
        <rFont val="Arial"/>
        <family val="2"/>
      </rPr>
      <t xml:space="preserve"> The use of the term "important" communicates a general sense of the level of economic and social development. The EPA intends for this provision to permit degradation of high-quality water bodies in only a few extraordinary cases where the benefits of the economic or social development unquestionably outweigh the costs of lowering water quality. </t>
    </r>
  </si>
  <si>
    <r>
      <t>Description</t>
    </r>
    <r>
      <rPr>
        <sz val="12"/>
        <color theme="1"/>
        <rFont val="Arial"/>
        <family val="2"/>
      </rPr>
      <t>: This flowchart is an overview of the steps involved in performing an economic impact analysis as part of an antidegradation review. No input is required.</t>
    </r>
  </si>
  <si>
    <t>Antidegradation - Evaluating Important Economic Or Social Development: Private Sector</t>
  </si>
  <si>
    <t>Indicator</t>
  </si>
  <si>
    <t>Potential Data Source</t>
  </si>
  <si>
    <t>Community Unemployment Rate</t>
  </si>
  <si>
    <t>U.S. Census Bureau (select state, then county or city within state; select "Browse data sets for…" then "Economic Characteristics" under "American Community Survey"):</t>
  </si>
  <si>
    <t>http://quickfacts.census.gov/qfd/index.html</t>
  </si>
  <si>
    <t>Community Labor Force</t>
  </si>
  <si>
    <t>Community Number of Households</t>
  </si>
  <si>
    <t>U.S. Census Bureau (select state, then county or city within state):</t>
  </si>
  <si>
    <t>National Unemployment Rate</t>
  </si>
  <si>
    <t>U.S. Department of Labor, Bureau of Labor Statistics: Labor Force Statistics</t>
  </si>
  <si>
    <t>http://data.bls.gov/timeseries/LNS14000000</t>
  </si>
  <si>
    <t>State Unemployment Rate</t>
  </si>
  <si>
    <t>U.S. Census Bureau (select state; select "Browse data sets for…" then "Economic Characteristics" under "American Community Survey"):</t>
  </si>
  <si>
    <t>State Labor Force</t>
  </si>
  <si>
    <t>Community Median Household Income</t>
  </si>
  <si>
    <t>U.S. Census Bureau: State &amp; County QuickFacts (select state, then county or city within state; select "Browse data sets for…" then "Economic Characteristics" under "American Community Survey"):</t>
  </si>
  <si>
    <t>Community Poverty Rate</t>
  </si>
  <si>
    <t>State Social Service Expenditures</t>
  </si>
  <si>
    <t>State Human Services Reports.</t>
  </si>
  <si>
    <t>Community Social Services Expenditures</t>
  </si>
  <si>
    <t xml:space="preserve">Community Financial Statements.  </t>
  </si>
  <si>
    <t>Community Tax Revenues</t>
  </si>
  <si>
    <t xml:space="preserve">Community Financial Statements. </t>
  </si>
  <si>
    <t>Data Sources Important</t>
  </si>
  <si>
    <t>Provides potential sources of data needed for the "important impact" analysis.</t>
  </si>
  <si>
    <r>
      <rPr>
        <b/>
        <sz val="12"/>
        <color theme="1"/>
        <rFont val="Arial"/>
        <family val="2"/>
      </rPr>
      <t>Description:</t>
    </r>
    <r>
      <rPr>
        <sz val="12"/>
        <color theme="1"/>
        <rFont val="Arial"/>
        <family val="2"/>
      </rPr>
      <t xml:space="preserve"> This worksheet provides potential sources for the socioeconomic data required to perform the important impact analysis in this spreadsheet.  This worksheet is for informational purposes only.  No input is required.</t>
    </r>
  </si>
  <si>
    <t>Potential Data Sources for Important Impact Analysis</t>
  </si>
  <si>
    <t>This is a blank cell used for formatting purposes.</t>
  </si>
  <si>
    <t>*</t>
  </si>
  <si>
    <r>
      <t xml:space="preserve">The purpose of this spreadsheet is to help states, tribes, and stakeholders implement the recommendations in EPA's Interim Economic Guidance for Water Quality Standards, Workbook (1995).
Federal regulations require States to adopt an antidegradation policy to protect existing uses, high-quality waters, and water quality in waters that are considered to be outstanding national resources.  Federal regulations allow the lowering of water quality in higher-quality waters only if it is necessary to accommodate important economic or social development in the area in which the waters are located (CFR 40 131.12(a)(2)).  The EPA developed guidance (EPA-823-B-95-002 Interim Economic Guidance for Water Quality Standards, Workbook (1995), hereafter termed “The Guidance”) to help states, tribes, and stakeholders evaluate if the costs of pollution controls needed to maintain high-quality water will interfere with important economic and social development.  The Guidance recommends methods for calculating socioeconomic and financial indicators and ways to evaluate and interpret them.  Worksheets are provided in the appendix to facilitate the calculation, evaluation, and interpretation of these recommended indicators.
This spreadsheet supplements The Guidance by guiding the user through the necessary calculation steps to successfully implement The Guidance recommendations.  The spreadsheet provides instructions on what information needs to be obtained and how to obtain it, organizes and stores the information in a sensible and relevant format, performs the required calculations on numeric information wherever feasible, and evaluates the results.  The spreadsheet also clearly displays the information, methodology, and analytical results in a way that can be used to compile needed documentation when requesting the lowering of water quality under state or tribal antidegradation policy.
Below are general instructions on how to use this spreadsheet.  The worksheet tabs along the bottom of the screen provide access to each sequential step in the analysis that is recommended in the Guidance.  In all worksheets, only </t>
    </r>
    <r>
      <rPr>
        <b/>
        <sz val="12"/>
        <rFont val="Arial"/>
        <family val="2"/>
      </rPr>
      <t>cells marked with an asterisk (*)</t>
    </r>
    <r>
      <rPr>
        <sz val="12"/>
        <color theme="1"/>
        <rFont val="Arial"/>
        <family val="2"/>
      </rPr>
      <t xml:space="preserve"> require input.  Worksheets that do not require input refer to information from other cells for the purpose of providing supplementary information and documentation.  Information is automatically transferred to the appropriate worksheets for analysis and display of results.</t>
    </r>
  </si>
  <si>
    <r>
      <t xml:space="preserve">1. Enter information about the proposed project in the tab named: "1. Project Information" (only </t>
    </r>
    <r>
      <rPr>
        <b/>
        <sz val="12"/>
        <rFont val="Arial"/>
        <family val="2"/>
      </rPr>
      <t>cells marked with an asterisk (*)</t>
    </r>
    <r>
      <rPr>
        <sz val="12"/>
        <color indexed="8"/>
        <rFont val="Arial"/>
        <family val="2"/>
      </rPr>
      <t xml:space="preserve"> require input). 
The most cost-effective approach to meeting water quality standards should be considered in the analysis.  If at least one treatment alternative would allow for the maintenance of high-quality waters without incurring substantial impacts, then that alternative would not interfere with development and should be implemented.  The analysis should include assumptions about excess capacity, future facility expansions, and consideration of alternative technologies.  An accurate estimate of project costs may be available from the discharger's design engineers.  If site-specific engineering cost estimates are not available, preliminary project cost estimates can be derived from a comparable project in the State or from the judgment of experienced water pollution control engineers.  See Sections 5.1, 5.1.c, 3.1.a, and 3.1.b in the Guidance for more information. </t>
    </r>
  </si>
  <si>
    <r>
      <t xml:space="preserve">2. Enter information that will be used to calculate primary (profit test) and secondary (liquidity, solvency, and leverage) indicators of impact in the tab named: "2. Financial Analysis Inputs" (only </t>
    </r>
    <r>
      <rPr>
        <b/>
        <sz val="12"/>
        <rFont val="Arial"/>
        <family val="2"/>
      </rPr>
      <t>cells marked with an asterisk (*)</t>
    </r>
    <r>
      <rPr>
        <sz val="12"/>
        <color indexed="8"/>
        <rFont val="Arial"/>
        <family val="2"/>
      </rPr>
      <t xml:space="preserve"> require input).
Since antidegradation reviews involve new or expanded operations, the ratios often will be calculated using estimated values from pro-forma income statements and balance sheets prepared for the development. See Sections 5.2.e, 5.2.f, 5.2.g, and 3.2 in the Guidance for more information.</t>
    </r>
  </si>
  <si>
    <r>
      <t xml:space="preserve">5. </t>
    </r>
    <r>
      <rPr>
        <b/>
        <sz val="12"/>
        <color indexed="8"/>
        <rFont val="Arial"/>
        <family val="2"/>
      </rPr>
      <t>If the financial analysis demonstrates that requirements would interfere with development</t>
    </r>
    <r>
      <rPr>
        <sz val="12"/>
        <color indexed="8"/>
        <rFont val="Arial"/>
        <family val="2"/>
      </rPr>
      <t xml:space="preserve">, determine if the development would be economically and socially important in the tab named: "4. Important Impacts Inputs" (only </t>
    </r>
    <r>
      <rPr>
        <b/>
        <sz val="12"/>
        <rFont val="Arial"/>
        <family val="2"/>
      </rPr>
      <t>cells marked with an asterisk (*)</t>
    </r>
    <r>
      <rPr>
        <sz val="12"/>
        <color indexed="8"/>
        <rFont val="Arial"/>
        <family val="2"/>
      </rPr>
      <t xml:space="preserve"> require input). 
The relevant geographic area for evaluating the socioeconomic effects of compliance varies with each situation.  The area will typically be determined by the area in which the majority of the entity’s workers live and where most of the businesses that depend on it are located.  In any case, the geographical area considered
must include the area in which the waters are located.  While there are no explicit criteria, the EPA recommends that changes in the socioeconomic indicators listed on the worksheet be considered.  However, feel free to provide anecdotal information to describe any current community characteristics or anticipated impacts that are not listed in the worksheet.  Likewise, this guidance is not a checklist.  See Section 5.3 in the Guidance for more information.</t>
    </r>
  </si>
  <si>
    <r>
      <t>4. Use results of the primary and secondary measures to determine if the pollution control project is likely to cause a substantial adverse impact such as to interfere with the development in the tab named: "3. Financial Analysis Summary" (only</t>
    </r>
    <r>
      <rPr>
        <sz val="12"/>
        <rFont val="Arial"/>
        <family val="2"/>
      </rPr>
      <t xml:space="preserve"> </t>
    </r>
    <r>
      <rPr>
        <b/>
        <sz val="12"/>
        <rFont val="Arial"/>
        <family val="2"/>
      </rPr>
      <t>cells marked with an asterisk (*)</t>
    </r>
    <r>
      <rPr>
        <sz val="12"/>
        <color indexed="8"/>
        <rFont val="Arial"/>
        <family val="2"/>
      </rPr>
      <t xml:space="preserve"> require input).
Consider the Profit Test first. Next, compare the primary and secondary measures with the corresponding ratios for facilities in similar lines of business.  It may not be possible, however, to compare each of the discharger's ratios directly with similar dischargers because this information frequently is unavailable at the facility level or is confidential.  If a direct comparison cannot be made, compare the ratio with the ratio for firms that concentrate in similar businesses.  For all of the tests, it is important to look beyond the individual test results and evaluate the total compliance situation.  While each test addresses a single aspect of financial health, consider the results of the four tests jointly to obtain an overall picture of economic health and the potential impact of compliance with water quality standards.  If the pollution control project is not likely to interfere with the development, then do not continue with the analysis.  If the requirements would interfere with the development, proceed with the final step of the analysis. See Section 5.2 in the Guidance for more information.</t>
    </r>
  </si>
  <si>
    <r>
      <t>Instructions:</t>
    </r>
    <r>
      <rPr>
        <sz val="12"/>
        <color theme="1"/>
        <rFont val="Arial"/>
        <family val="2"/>
      </rPr>
      <t xml:space="preserve"> Enter documentation of the most cost-effective approach to meeting water quality standards, and assumptions about excess capacity, population growth, and consideration of alternative technologies in the </t>
    </r>
    <r>
      <rPr>
        <b/>
        <sz val="12"/>
        <color theme="1"/>
        <rFont val="Arial"/>
        <family val="2"/>
      </rPr>
      <t>cells marked with an asterisk (*)</t>
    </r>
    <r>
      <rPr>
        <sz val="12"/>
        <color theme="1"/>
        <rFont val="Arial"/>
        <family val="2"/>
      </rPr>
      <t xml:space="preserve">.  The most accurate estimate of project costs may be available from the project's design engineers.  If site-specific engineering cost estimates are not available, preliminary project cost estimates may be derived from a comparable project in the State or from the judgment of experienced water pollution control engineers. </t>
    </r>
    <r>
      <rPr>
        <b/>
        <sz val="12"/>
        <color theme="1"/>
        <rFont val="Arial"/>
        <family val="2"/>
      </rPr>
      <t xml:space="preserve"> </t>
    </r>
    <r>
      <rPr>
        <sz val="12"/>
        <color theme="1"/>
        <rFont val="Arial"/>
        <family val="2"/>
      </rPr>
      <t/>
    </r>
  </si>
  <si>
    <r>
      <rPr>
        <b/>
        <sz val="12"/>
        <color indexed="8"/>
        <rFont val="Arial"/>
        <family val="2"/>
      </rPr>
      <t xml:space="preserve">Description: </t>
    </r>
    <r>
      <rPr>
        <sz val="12"/>
        <color indexed="8"/>
        <rFont val="Arial"/>
        <family val="2"/>
      </rPr>
      <t xml:space="preserve"> This worksheet contains the information needed to calculate primary (profit test) and secondary (liquidity, solvency, and leverage) indicators of impact.  The purpose of this financial impact analysis is to assess the extent to which existing or planned activities and/or employment will be reduced as a result of meeting the water quality standards.  See the Guidance documentation below for more information.
</t>
    </r>
    <r>
      <rPr>
        <b/>
        <sz val="12"/>
        <color indexed="8"/>
        <rFont val="Arial"/>
        <family val="2"/>
      </rPr>
      <t>Instructions:</t>
    </r>
    <r>
      <rPr>
        <sz val="12"/>
        <color indexed="8"/>
        <rFont val="Arial"/>
        <family val="2"/>
      </rPr>
      <t xml:space="preserve">  Enter the requested information in the </t>
    </r>
    <r>
      <rPr>
        <b/>
        <sz val="12"/>
        <rFont val="Arial"/>
        <family val="2"/>
      </rPr>
      <t>cells marked with an asterisk (*)</t>
    </r>
    <r>
      <rPr>
        <sz val="12"/>
        <rFont val="Arial"/>
        <family val="2"/>
      </rPr>
      <t xml:space="preserve">. Since antidegradation reviews involve new or expanded operations, the ratios often will be calculated using estimated values from pro-forma income statements and balance sheets prepared for the development. </t>
    </r>
    <r>
      <rPr>
        <sz val="12"/>
        <color indexed="8"/>
        <rFont val="Arial"/>
        <family val="2"/>
      </rPr>
      <t xml:space="preserve"> Refer to an example application in the tabs named: "Example Financial Information" and "Example Inputs."  If the information is not available at the discharger level, it can be estimated from the balance sheets or income statements of the firm that owns or controls the discharger.  For example, one commonly used approach is to compare the discharger's sales or revenues to the firm's sales or revenues and apply this ratio to other financial factors.</t>
    </r>
  </si>
  <si>
    <r>
      <rPr>
        <b/>
        <sz val="12"/>
        <color theme="1"/>
        <rFont val="Arial"/>
        <family val="2"/>
      </rPr>
      <t>Description</t>
    </r>
    <r>
      <rPr>
        <sz val="12"/>
        <color theme="1"/>
        <rFont val="Arial"/>
        <family val="2"/>
      </rPr>
      <t xml:space="preserve">:  This worksheet is used to summarize the financial analysis and determine if the pollution control project is likely to cause a substantial adverse impact such as to interfere with the development.  See the Guidance documentation below for more information.
</t>
    </r>
    <r>
      <rPr>
        <b/>
        <sz val="12"/>
        <color theme="1"/>
        <rFont val="Arial"/>
        <family val="2"/>
      </rPr>
      <t>Instructions</t>
    </r>
    <r>
      <rPr>
        <sz val="12"/>
        <color theme="1"/>
        <rFont val="Arial"/>
        <family val="2"/>
      </rPr>
      <t xml:space="preserve">:  Enter information for comparison to firms in similar lines of business in the </t>
    </r>
    <r>
      <rPr>
        <b/>
        <sz val="12"/>
        <color theme="1"/>
        <rFont val="Arial"/>
        <family val="2"/>
      </rPr>
      <t>cells marked with an asterisk (*)</t>
    </r>
    <r>
      <rPr>
        <sz val="12"/>
        <color theme="1"/>
        <rFont val="Arial"/>
        <family val="2"/>
      </rPr>
      <t xml:space="preserve">, then summarize the results in the space provided.  The Profit Test should be considered first.  Although complicated, consider the ability to raise prices to cover some or all of the pollution control costs.  Consider the level of competition in the industry, the likelihood of competitors' facilities facing similar project costs, and the willingness of consumers to pay more for the product.  </t>
    </r>
  </si>
  <si>
    <r>
      <rPr>
        <b/>
        <sz val="12"/>
        <color indexed="8"/>
        <rFont val="Arial"/>
        <family val="2"/>
      </rPr>
      <t>Description:</t>
    </r>
    <r>
      <rPr>
        <sz val="12"/>
        <color indexed="8"/>
        <rFont val="Arial"/>
        <family val="2"/>
      </rPr>
      <t xml:space="preserve"> This worksheet indicates whether the development is important.  The use of the term "important" communicates a general sense of the level of economic and social development.  The EPA intends for this provision to permit degradation of high-quality water bodies in only a few extraordinary cases where the benefits of the economic or social development unquestionably outweigh the cost of lowering water quality.</t>
    </r>
    <r>
      <rPr>
        <b/>
        <sz val="12"/>
        <color indexed="8"/>
        <rFont val="Arial"/>
        <family val="2"/>
      </rPr>
      <t xml:space="preserve">
Instructions:</t>
    </r>
    <r>
      <rPr>
        <sz val="12"/>
        <color indexed="8"/>
        <rFont val="Arial"/>
        <family val="2"/>
      </rPr>
      <t xml:space="preserve"> Enter the information in the </t>
    </r>
    <r>
      <rPr>
        <b/>
        <sz val="12"/>
        <rFont val="Arial"/>
        <family val="2"/>
      </rPr>
      <t>cells marked with an asterisk (*)</t>
    </r>
    <r>
      <rPr>
        <sz val="12"/>
        <color indexed="8"/>
        <rFont val="Arial"/>
        <family val="2"/>
      </rPr>
      <t xml:space="preserve"> to determine if the substantial financial impacts demonstrated previously are likely to have widespread adverse impacts on the community or surrounding area.  The relevant geographic area for evaluating the socioeconomic effects of compliance varies with each situation.  The area will typically be determined by the area in which the majority of the entity’s workers live and where most of the businesses that depend on it are located.  In any case, the geographical area considered must include the area in which the waters are located.  While there are no explicit criteria, the EPA recommends that changes in the socioeconomic indicators listed on the worksheet be considered.  However, feel free to provide anecdotal information to describe any current community characteristics or anticipated impacts that are not listed in the worksheet.  Likewise, this guidance is not a checklist. </t>
    </r>
  </si>
  <si>
    <r>
      <t xml:space="preserve">Current total tax revenues in the affected community ($) </t>
    </r>
    <r>
      <rPr>
        <vertAlign val="superscript"/>
        <sz val="12"/>
        <color theme="1"/>
        <rFont val="Arial"/>
        <family val="2"/>
      </rPr>
      <t>1</t>
    </r>
  </si>
  <si>
    <t>Note:
1. In some cases, the affected community will include more than just the municipality in which the private entity is located.  If so, the analysis should consider the private entity's tax revenues as a percentage of the tax revenues for only the municipality in which the entity is located.</t>
  </si>
  <si>
    <r>
      <t>Long-term Liabilities (long-term debt such as bonds, debentures, and bank debt, and all other noncurrent liabilities such as deferred income taxes) ($)</t>
    </r>
    <r>
      <rPr>
        <vertAlign val="superscript"/>
        <sz val="12"/>
        <color theme="1"/>
        <rFont val="Arial"/>
        <family val="2"/>
      </rPr>
      <t>1</t>
    </r>
  </si>
  <si>
    <r>
      <t>Owner Equity (the difference between total assets and total liabilities, including contributed or paid in capital and retained earnings) ($)</t>
    </r>
    <r>
      <rPr>
        <vertAlign val="superscript"/>
        <sz val="12"/>
        <color theme="1"/>
        <rFont val="Arial"/>
        <family val="2"/>
      </rPr>
      <t>1</t>
    </r>
  </si>
  <si>
    <t xml:space="preserve">Note:
1. Because it is usually the firm, not the facility, that borrows money, these values should be provided at the firm level. </t>
  </si>
  <si>
    <r>
      <t>Time period of financing (Assume 10 years</t>
    </r>
    <r>
      <rPr>
        <vertAlign val="superscript"/>
        <sz val="12"/>
        <color theme="1"/>
        <rFont val="Arial"/>
        <family val="2"/>
      </rPr>
      <t>1</t>
    </r>
    <r>
      <rPr>
        <sz val="12"/>
        <color theme="1"/>
        <rFont val="Arial"/>
        <family val="2"/>
      </rPr>
      <t>)</t>
    </r>
  </si>
  <si>
    <r>
      <t xml:space="preserve">Annual cost of operation and maintenance (including but not limited to monitoring, inspection, permitting fees, waste disposal charges, repair, administration and replacement) ($) </t>
    </r>
    <r>
      <rPr>
        <vertAlign val="superscript"/>
        <sz val="12"/>
        <color theme="1"/>
        <rFont val="Arial"/>
        <family val="2"/>
      </rPr>
      <t>2</t>
    </r>
  </si>
  <si>
    <t>Notes:
1. While actual payback schedules may differ across projects and companies, assume equal annual payments over a 10-year period for consistency in comparing projects.
2. For recurring costs that occur less frequently than once a year, pro rate the cost over the relevant number of years (e.g., for pumps replaced once every three years, include one-third of the cost in each year).</t>
  </si>
  <si>
    <r>
      <rPr>
        <b/>
        <sz val="12"/>
        <color theme="1"/>
        <rFont val="Arial"/>
        <family val="2"/>
      </rPr>
      <t>Description</t>
    </r>
    <r>
      <rPr>
        <sz val="12"/>
        <color theme="1"/>
        <rFont val="Arial"/>
        <family val="2"/>
      </rPr>
      <t xml:space="preserve">: This worksheet provides an income statement and balance sheet for an example mining company.  Entries </t>
    </r>
    <r>
      <rPr>
        <b/>
        <sz val="12"/>
        <color theme="1"/>
        <rFont val="Arial"/>
        <family val="2"/>
      </rPr>
      <t>marked with an asterisk (*)</t>
    </r>
    <r>
      <rPr>
        <sz val="12"/>
        <color theme="1"/>
        <rFont val="Arial"/>
        <family val="2"/>
      </rPr>
      <t xml:space="preserve"> </t>
    </r>
    <r>
      <rPr>
        <sz val="12"/>
        <color theme="1"/>
        <rFont val="Arial"/>
        <family val="2"/>
      </rPr>
      <t>correspond to inputs in the tab named: "Example Inputs." No inputs are required.</t>
    </r>
  </si>
  <si>
    <t>Note:
1. In some cases, the affected community will include more than just the municipality in which the private entity is located. If so, the analysis should consider the private entity's tax revenues as a percentage of the tax revenues for only the municipality in which the entity is located.</t>
  </si>
  <si>
    <r>
      <t>Tax revenues expected to be paid by the private entity as a percentage of the community's total tax revenues (%)</t>
    </r>
    <r>
      <rPr>
        <vertAlign val="superscript"/>
        <sz val="12"/>
        <color theme="1"/>
        <rFont val="Arial"/>
        <family val="2"/>
      </rPr>
      <t>1</t>
    </r>
  </si>
  <si>
    <t>Define the affected community in this case; what areas are included (narrative)</t>
  </si>
  <si>
    <t>Changelog</t>
  </si>
  <si>
    <r>
      <rPr>
        <b/>
        <sz val="12"/>
        <color theme="1"/>
        <rFont val="Arial"/>
        <family val="2"/>
      </rPr>
      <t>Description:</t>
    </r>
    <r>
      <rPr>
        <sz val="12"/>
        <color theme="1"/>
        <rFont val="Arial"/>
        <family val="2"/>
      </rPr>
      <t xml:space="preserve"> This worksheet describes bug fixes and other modifications that have been made since the original spreadsheet was posted to the EPA web site.</t>
    </r>
  </si>
  <si>
    <r>
      <t xml:space="preserve">June 2013
</t>
    </r>
    <r>
      <rPr>
        <sz val="12"/>
        <color theme="1"/>
        <rFont val="Arial"/>
        <family val="2"/>
      </rPr>
      <t xml:space="preserve">Fixed the shading on the “Example Financial Information” tab so that only those rows used in the “Example Financial Inputs” tab are shaded [i.e., un-shaded total assets, total costs and expenses, total liabilities, other income/expenses, and income before income tax benefit]
Fixed minor formatting issue on “8. Financial Analysis Summary,” “9. Important Impact Inputs” and “Example Financial Inputs”
Fixed all number formatting in “9. Important Impact Inputs” 
Added “(narrative)” to row 4 on “9. Important impact Inputs” and “10. Important Impact Indicators”
Fixed formula in cell D4 in “10. Important Impact Indicators” to reference correct cell
Fixed minor formatting issues for printer compatibility on several tabs
</t>
    </r>
    <r>
      <rPr>
        <b/>
        <sz val="12"/>
        <color theme="1"/>
        <rFont val="Arial"/>
        <family val="2"/>
      </rPr>
      <t xml:space="preserve">
</t>
    </r>
  </si>
  <si>
    <t>Describes bug fixes and other modifications that have been made since the original spreadsheet was posted to the EPA web site.</t>
  </si>
</sst>
</file>

<file path=xl/styles.xml><?xml version="1.0" encoding="utf-8"?>
<styleSheet xmlns="http://schemas.openxmlformats.org/spreadsheetml/2006/main">
  <numFmts count="8">
    <numFmt numFmtId="8" formatCode="&quot;$&quot;#,##0.00_);[Red]\(&quot;$&quot;#,##0.00\)"/>
    <numFmt numFmtId="44" formatCode="_(&quot;$&quot;* #,##0.00_);_(&quot;$&quot;* \(#,##0.00\);_(&quot;$&quot;* &quot;-&quot;??_);_(@_)"/>
    <numFmt numFmtId="164" formatCode="&quot;$&quot;#,##0"/>
    <numFmt numFmtId="165" formatCode="0.0000"/>
    <numFmt numFmtId="166" formatCode="&quot;$&quot;#,##0.00"/>
    <numFmt numFmtId="167" formatCode="_(&quot;$&quot;* #,##0_);_(&quot;$&quot;* \(#,##0\);_(&quot;$&quot;* &quot;-&quot;??_);_(@_)"/>
    <numFmt numFmtId="168" formatCode="0.0%"/>
    <numFmt numFmtId="169" formatCode=";;;"/>
  </numFmts>
  <fonts count="23">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Garamond"/>
      <family val="1"/>
    </font>
    <font>
      <sz val="11"/>
      <color theme="1"/>
      <name val="Calibri"/>
      <family val="2"/>
      <scheme val="minor"/>
    </font>
    <font>
      <b/>
      <sz val="11"/>
      <name val="Garamond"/>
      <family val="1"/>
    </font>
    <font>
      <sz val="11"/>
      <color theme="1"/>
      <name val="Garamond"/>
      <family val="2"/>
    </font>
    <font>
      <sz val="10"/>
      <name val="Arial"/>
      <family val="2"/>
    </font>
    <font>
      <b/>
      <sz val="12"/>
      <color theme="1"/>
      <name val="Arial"/>
      <family val="2"/>
    </font>
    <font>
      <sz val="12"/>
      <color theme="1"/>
      <name val="Arial"/>
      <family val="2"/>
    </font>
    <font>
      <vertAlign val="superscript"/>
      <sz val="12"/>
      <color theme="1"/>
      <name val="Arial"/>
      <family val="2"/>
    </font>
    <font>
      <sz val="12"/>
      <name val="Arial"/>
      <family val="2"/>
    </font>
    <font>
      <b/>
      <i/>
      <sz val="12"/>
      <color theme="1"/>
      <name val="Arial"/>
      <family val="2"/>
    </font>
    <font>
      <sz val="12"/>
      <color indexed="8"/>
      <name val="Arial"/>
      <family val="2"/>
    </font>
    <font>
      <b/>
      <sz val="12"/>
      <color indexed="8"/>
      <name val="Arial"/>
      <family val="2"/>
    </font>
    <font>
      <vertAlign val="superscript"/>
      <sz val="12"/>
      <color indexed="8"/>
      <name val="Arial"/>
      <family val="2"/>
    </font>
    <font>
      <u/>
      <sz val="11"/>
      <color theme="10"/>
      <name val="Calibri"/>
      <family val="2"/>
      <scheme val="minor"/>
    </font>
    <font>
      <u/>
      <sz val="12"/>
      <color theme="10"/>
      <name val="Arial"/>
      <family val="2"/>
    </font>
    <font>
      <b/>
      <vertAlign val="superscript"/>
      <sz val="12"/>
      <color theme="1"/>
      <name val="Arial"/>
      <family val="2"/>
    </font>
    <font>
      <sz val="11"/>
      <color theme="1"/>
      <name val="Calibri"/>
      <family val="2"/>
    </font>
    <font>
      <b/>
      <sz val="12"/>
      <name val="Arial"/>
      <family val="2"/>
    </font>
  </fonts>
  <fills count="9">
    <fill>
      <patternFill patternType="none"/>
    </fill>
    <fill>
      <patternFill patternType="gray125"/>
    </fill>
    <fill>
      <patternFill patternType="solid">
        <fgColor theme="6" tint="0.59999389629810485"/>
        <bgColor indexed="64"/>
      </patternFill>
    </fill>
    <fill>
      <patternFill patternType="solid">
        <fgColor theme="9" tint="0.39997558519241921"/>
        <bgColor indexed="64"/>
      </patternFill>
    </fill>
    <fill>
      <patternFill patternType="solid">
        <fgColor indexed="65"/>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indexed="9"/>
        <bgColor indexed="26"/>
      </patternFill>
    </fill>
  </fills>
  <borders count="90">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thin">
        <color indexed="64"/>
      </right>
      <top/>
      <bottom/>
      <diagonal/>
    </border>
    <border>
      <left style="thin">
        <color auto="1"/>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bottom style="thin">
        <color indexed="64"/>
      </bottom>
      <diagonal/>
    </border>
    <border>
      <left/>
      <right/>
      <top style="thin">
        <color indexed="64"/>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auto="1"/>
      </left>
      <right/>
      <top/>
      <bottom style="medium">
        <color indexed="64"/>
      </bottom>
      <diagonal/>
    </border>
    <border>
      <left style="thin">
        <color indexed="64"/>
      </left>
      <right style="double">
        <color indexed="64"/>
      </right>
      <top style="thin">
        <color indexed="64"/>
      </top>
      <bottom style="medium">
        <color indexed="64"/>
      </bottom>
      <diagonal/>
    </border>
    <border>
      <left/>
      <right/>
      <top style="double">
        <color indexed="64"/>
      </top>
      <bottom/>
      <diagonal/>
    </border>
    <border>
      <left style="double">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13">
    <xf numFmtId="0" fontId="0" fillId="0" borderId="0"/>
    <xf numFmtId="0" fontId="6" fillId="0" borderId="0"/>
    <xf numFmtId="9" fontId="8" fillId="0" borderId="0" applyFont="0" applyFill="0" applyBorder="0" applyAlignment="0" applyProtection="0"/>
    <xf numFmtId="0" fontId="8" fillId="0" borderId="0"/>
    <xf numFmtId="0" fontId="9" fillId="0" borderId="0"/>
    <xf numFmtId="0" fontId="8" fillId="0" borderId="0"/>
    <xf numFmtId="0" fontId="4" fillId="0" borderId="0"/>
    <xf numFmtId="0" fontId="18" fillId="0" borderId="0" applyNumberFormat="0" applyFill="0" applyBorder="0" applyAlignment="0" applyProtection="0"/>
    <xf numFmtId="0" fontId="3" fillId="0" borderId="0"/>
    <xf numFmtId="44" fontId="3" fillId="0" borderId="0" applyFont="0" applyFill="0" applyBorder="0" applyAlignment="0" applyProtection="0"/>
    <xf numFmtId="0" fontId="2" fillId="0" borderId="0"/>
    <xf numFmtId="0" fontId="21" fillId="0" borderId="0"/>
    <xf numFmtId="0" fontId="1" fillId="0" borderId="0"/>
  </cellStyleXfs>
  <cellXfs count="637">
    <xf numFmtId="0" fontId="0" fillId="0" borderId="0" xfId="0"/>
    <xf numFmtId="0" fontId="0" fillId="0" borderId="0" xfId="0" applyAlignment="1">
      <alignment wrapText="1"/>
    </xf>
    <xf numFmtId="0" fontId="5" fillId="2" borderId="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0" fillId="0" borderId="6" xfId="0" applyBorder="1" applyAlignment="1">
      <alignment vertical="center"/>
    </xf>
    <xf numFmtId="0" fontId="0" fillId="0" borderId="6" xfId="0" applyBorder="1"/>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15" xfId="0" applyBorder="1" applyAlignment="1">
      <alignment horizontal="center" vertical="center" wrapText="1"/>
    </xf>
    <xf numFmtId="0" fontId="0" fillId="0" borderId="6" xfId="0" applyBorder="1" applyAlignment="1">
      <alignment vertical="center" wrapText="1"/>
    </xf>
    <xf numFmtId="0" fontId="0" fillId="0" borderId="6" xfId="0" applyBorder="1" applyAlignment="1">
      <alignment wrapText="1"/>
    </xf>
    <xf numFmtId="0" fontId="0" fillId="0" borderId="6" xfId="0" applyBorder="1" applyAlignment="1">
      <alignment horizontal="center" vertical="center" wrapText="1"/>
    </xf>
    <xf numFmtId="2" fontId="0" fillId="0" borderId="6" xfId="0" applyNumberFormat="1" applyBorder="1" applyAlignment="1">
      <alignment horizontal="center" vertical="center"/>
    </xf>
    <xf numFmtId="0" fontId="0" fillId="0" borderId="15" xfId="0" applyBorder="1" applyAlignment="1">
      <alignment wrapText="1"/>
    </xf>
    <xf numFmtId="0" fontId="11" fillId="4" borderId="0" xfId="0" applyFont="1" applyFill="1" applyAlignment="1">
      <alignment vertical="center"/>
    </xf>
    <xf numFmtId="0" fontId="11" fillId="4" borderId="0" xfId="0" applyFont="1" applyFill="1" applyBorder="1" applyAlignment="1">
      <alignment vertical="center"/>
    </xf>
    <xf numFmtId="0" fontId="11" fillId="4" borderId="0" xfId="0" applyFont="1" applyFill="1" applyAlignment="1">
      <alignment vertical="center" wrapText="1"/>
    </xf>
    <xf numFmtId="49" fontId="11" fillId="4" borderId="10" xfId="0" applyNumberFormat="1" applyFont="1" applyFill="1" applyBorder="1" applyAlignment="1">
      <alignment horizontal="center" vertical="center" wrapText="1"/>
    </xf>
    <xf numFmtId="0" fontId="14" fillId="4" borderId="10" xfId="0" applyFont="1" applyFill="1" applyBorder="1" applyAlignment="1">
      <alignment horizontal="center" vertical="center" wrapText="1"/>
    </xf>
    <xf numFmtId="16" fontId="11" fillId="4" borderId="10" xfId="0" quotePrefix="1" applyNumberFormat="1" applyFont="1" applyFill="1" applyBorder="1" applyAlignment="1">
      <alignment horizontal="center" vertical="center"/>
    </xf>
    <xf numFmtId="0" fontId="11" fillId="4" borderId="11" xfId="0" applyFont="1" applyFill="1" applyBorder="1" applyAlignment="1">
      <alignment wrapText="1"/>
    </xf>
    <xf numFmtId="0" fontId="11" fillId="4" borderId="12" xfId="0" applyFont="1" applyFill="1" applyBorder="1" applyAlignment="1">
      <alignment horizontal="center" vertical="center" wrapText="1"/>
    </xf>
    <xf numFmtId="16" fontId="11" fillId="4" borderId="13" xfId="0" quotePrefix="1" applyNumberFormat="1" applyFont="1" applyFill="1" applyBorder="1" applyAlignment="1">
      <alignment horizontal="center" vertical="center"/>
    </xf>
    <xf numFmtId="0" fontId="11" fillId="4" borderId="0" xfId="0" applyFont="1" applyFill="1"/>
    <xf numFmtId="0" fontId="11" fillId="4" borderId="0" xfId="0" applyFont="1" applyFill="1" applyAlignment="1">
      <alignment wrapText="1"/>
    </xf>
    <xf numFmtId="0" fontId="11" fillId="4" borderId="6" xfId="0" applyFont="1" applyFill="1" applyBorder="1" applyAlignment="1">
      <alignment horizontal="center"/>
    </xf>
    <xf numFmtId="0" fontId="11" fillId="4" borderId="10" xfId="0" quotePrefix="1" applyFont="1" applyFill="1" applyBorder="1" applyAlignment="1">
      <alignment horizontal="center"/>
    </xf>
    <xf numFmtId="16" fontId="11" fillId="4" borderId="10" xfId="0" quotePrefix="1" applyNumberFormat="1" applyFont="1" applyFill="1" applyBorder="1" applyAlignment="1">
      <alignment horizontal="center"/>
    </xf>
    <xf numFmtId="0" fontId="11" fillId="5" borderId="0" xfId="0" applyFont="1" applyFill="1"/>
    <xf numFmtId="0" fontId="11" fillId="5" borderId="0" xfId="0" applyFont="1" applyFill="1" applyBorder="1" applyAlignment="1">
      <alignment vertical="center" wrapText="1"/>
    </xf>
    <xf numFmtId="164" fontId="11" fillId="5" borderId="6" xfId="0" applyNumberFormat="1" applyFont="1" applyFill="1" applyBorder="1" applyAlignment="1">
      <alignment horizontal="center" vertical="center" wrapText="1"/>
    </xf>
    <xf numFmtId="164" fontId="11" fillId="5" borderId="1" xfId="0" applyNumberFormat="1" applyFont="1" applyFill="1" applyBorder="1" applyAlignment="1">
      <alignment horizontal="center" vertical="center" wrapText="1"/>
    </xf>
    <xf numFmtId="16" fontId="11" fillId="5" borderId="10" xfId="0" quotePrefix="1" applyNumberFormat="1" applyFont="1" applyFill="1" applyBorder="1" applyAlignment="1">
      <alignment horizontal="center" vertical="center"/>
    </xf>
    <xf numFmtId="16" fontId="11" fillId="5" borderId="13" xfId="0" quotePrefix="1" applyNumberFormat="1" applyFont="1" applyFill="1" applyBorder="1" applyAlignment="1">
      <alignment horizontal="center" vertical="center"/>
    </xf>
    <xf numFmtId="164" fontId="11" fillId="5" borderId="15" xfId="0" applyNumberFormat="1" applyFont="1" applyFill="1" applyBorder="1" applyAlignment="1">
      <alignment horizontal="center" vertical="center" wrapText="1"/>
    </xf>
    <xf numFmtId="0" fontId="11" fillId="5" borderId="10" xfId="0" quotePrefix="1" applyFont="1" applyFill="1" applyBorder="1" applyAlignment="1">
      <alignment horizontal="center"/>
    </xf>
    <xf numFmtId="164" fontId="11" fillId="4" borderId="6" xfId="0" applyNumberFormat="1" applyFont="1" applyFill="1" applyBorder="1" applyAlignment="1">
      <alignment horizontal="center" vertical="center" wrapText="1"/>
    </xf>
    <xf numFmtId="49" fontId="11" fillId="4" borderId="0" xfId="0" applyNumberFormat="1" applyFont="1" applyFill="1" applyAlignment="1">
      <alignment horizontal="center"/>
    </xf>
    <xf numFmtId="164" fontId="11" fillId="4" borderId="17" xfId="0" applyNumberFormat="1" applyFont="1" applyFill="1" applyBorder="1" applyAlignment="1">
      <alignment horizontal="center" vertical="center" wrapText="1"/>
    </xf>
    <xf numFmtId="16" fontId="11" fillId="4" borderId="13" xfId="0" quotePrefix="1" applyNumberFormat="1" applyFont="1" applyFill="1" applyBorder="1" applyAlignment="1">
      <alignment horizontal="center"/>
    </xf>
    <xf numFmtId="166" fontId="11" fillId="4" borderId="0" xfId="0" applyNumberFormat="1" applyFont="1" applyFill="1" applyAlignment="1">
      <alignment vertical="center" wrapText="1"/>
    </xf>
    <xf numFmtId="0" fontId="11" fillId="4" borderId="9" xfId="0" applyFont="1" applyFill="1" applyBorder="1" applyAlignment="1"/>
    <xf numFmtId="0" fontId="11" fillId="4" borderId="11" xfId="0" applyFont="1" applyFill="1" applyBorder="1" applyAlignment="1"/>
    <xf numFmtId="0" fontId="11" fillId="4" borderId="6" xfId="0" applyFont="1" applyFill="1" applyBorder="1" applyAlignment="1" applyProtection="1">
      <alignment horizontal="center" vertical="center" wrapText="1"/>
    </xf>
    <xf numFmtId="0" fontId="11" fillId="4" borderId="10" xfId="0" quotePrefix="1" applyFont="1" applyFill="1" applyBorder="1" applyAlignment="1" applyProtection="1">
      <alignment horizontal="center" vertical="center" wrapText="1"/>
    </xf>
    <xf numFmtId="0" fontId="11" fillId="4" borderId="9" xfId="0" applyFont="1" applyFill="1" applyBorder="1" applyAlignment="1" applyProtection="1">
      <alignment wrapText="1"/>
    </xf>
    <xf numFmtId="16" fontId="11" fillId="4" borderId="10" xfId="0" quotePrefix="1" applyNumberFormat="1" applyFont="1" applyFill="1" applyBorder="1" applyAlignment="1" applyProtection="1">
      <alignment horizontal="center" vertical="center"/>
    </xf>
    <xf numFmtId="0" fontId="11" fillId="4" borderId="9" xfId="0" applyFont="1" applyFill="1" applyBorder="1" applyAlignment="1" applyProtection="1"/>
    <xf numFmtId="0" fontId="11" fillId="4" borderId="11" xfId="0" applyFont="1" applyFill="1" applyBorder="1" applyAlignment="1" applyProtection="1"/>
    <xf numFmtId="0" fontId="11" fillId="4" borderId="12" xfId="0" applyFont="1" applyFill="1" applyBorder="1" applyAlignment="1" applyProtection="1">
      <alignment horizontal="center" vertical="center" wrapText="1"/>
    </xf>
    <xf numFmtId="16" fontId="11" fillId="4" borderId="13" xfId="0" quotePrefix="1" applyNumberFormat="1" applyFont="1" applyFill="1" applyBorder="1" applyAlignment="1" applyProtection="1">
      <alignment horizontal="center" vertical="center"/>
    </xf>
    <xf numFmtId="0" fontId="11" fillId="4" borderId="0" xfId="5" applyFont="1" applyFill="1" applyAlignment="1">
      <alignment vertical="center"/>
    </xf>
    <xf numFmtId="0" fontId="11" fillId="4" borderId="0" xfId="5" applyFont="1" applyFill="1" applyBorder="1" applyAlignment="1">
      <alignment vertical="center"/>
    </xf>
    <xf numFmtId="0" fontId="11" fillId="4" borderId="0" xfId="6" applyFont="1" applyFill="1" applyBorder="1" applyAlignment="1">
      <alignment horizontal="left" vertical="center" wrapText="1"/>
    </xf>
    <xf numFmtId="0" fontId="11" fillId="4" borderId="0" xfId="5" applyFont="1" applyFill="1" applyAlignment="1">
      <alignment vertical="center" wrapText="1"/>
    </xf>
    <xf numFmtId="0" fontId="10" fillId="4" borderId="9" xfId="5" applyFont="1" applyFill="1" applyBorder="1" applyAlignment="1">
      <alignment horizontal="center" vertical="center"/>
    </xf>
    <xf numFmtId="0" fontId="10" fillId="4" borderId="6" xfId="5" applyFont="1" applyFill="1" applyBorder="1" applyAlignment="1">
      <alignment horizontal="center" vertical="center"/>
    </xf>
    <xf numFmtId="0" fontId="10" fillId="4" borderId="10" xfId="5" applyFont="1" applyFill="1" applyBorder="1" applyAlignment="1">
      <alignment horizontal="center" vertical="center"/>
    </xf>
    <xf numFmtId="0" fontId="11" fillId="4" borderId="9" xfId="5" applyFont="1" applyFill="1" applyBorder="1" applyAlignment="1">
      <alignment horizontal="left" vertical="center"/>
    </xf>
    <xf numFmtId="0" fontId="11" fillId="4" borderId="10" xfId="5" applyFont="1" applyFill="1" applyBorder="1" applyAlignment="1">
      <alignment horizontal="center" vertical="center"/>
    </xf>
    <xf numFmtId="0" fontId="11" fillId="4" borderId="0" xfId="6" applyFont="1" applyFill="1" applyAlignment="1">
      <alignment vertical="center"/>
    </xf>
    <xf numFmtId="0" fontId="11" fillId="0" borderId="9" xfId="5" applyFont="1" applyFill="1" applyBorder="1" applyAlignment="1">
      <alignment horizontal="left" vertical="center" wrapText="1"/>
    </xf>
    <xf numFmtId="0" fontId="11" fillId="0" borderId="10" xfId="5" applyFont="1" applyFill="1" applyBorder="1" applyAlignment="1">
      <alignment horizontal="center" vertical="center"/>
    </xf>
    <xf numFmtId="0" fontId="11" fillId="0" borderId="6" xfId="5" applyFont="1" applyFill="1" applyBorder="1" applyAlignment="1">
      <alignment vertical="center" wrapText="1"/>
    </xf>
    <xf numFmtId="0" fontId="11" fillId="4" borderId="0" xfId="6" applyFont="1" applyFill="1" applyBorder="1" applyAlignment="1">
      <alignment vertical="center"/>
    </xf>
    <xf numFmtId="0" fontId="10" fillId="2" borderId="59" xfId="5" applyFont="1" applyFill="1" applyBorder="1" applyAlignment="1">
      <alignment horizontal="center" vertical="center"/>
    </xf>
    <xf numFmtId="0" fontId="10" fillId="0" borderId="60" xfId="5" applyFont="1" applyFill="1" applyBorder="1" applyAlignment="1">
      <alignment horizontal="left" vertical="center" wrapText="1"/>
    </xf>
    <xf numFmtId="0" fontId="4" fillId="0" borderId="0" xfId="6"/>
    <xf numFmtId="0" fontId="11" fillId="0" borderId="0" xfId="5" applyFont="1" applyFill="1" applyAlignment="1">
      <alignment vertical="center"/>
    </xf>
    <xf numFmtId="0" fontId="10" fillId="0" borderId="33" xfId="5" applyFont="1" applyFill="1" applyBorder="1" applyAlignment="1">
      <alignment horizontal="center" vertical="center"/>
    </xf>
    <xf numFmtId="0" fontId="11" fillId="5" borderId="34" xfId="6" applyFont="1" applyFill="1" applyBorder="1"/>
    <xf numFmtId="0" fontId="11" fillId="5" borderId="0" xfId="6" applyFont="1" applyFill="1"/>
    <xf numFmtId="0" fontId="11" fillId="5" borderId="60" xfId="6" applyFont="1" applyFill="1" applyBorder="1"/>
    <xf numFmtId="0" fontId="11" fillId="4" borderId="0" xfId="0" applyFont="1" applyFill="1" applyBorder="1" applyAlignment="1">
      <alignment horizontal="left" vertical="center" wrapText="1"/>
    </xf>
    <xf numFmtId="164" fontId="11" fillId="4" borderId="17" xfId="0" applyNumberFormat="1" applyFont="1" applyFill="1" applyBorder="1" applyAlignment="1">
      <alignment horizontal="center" vertical="center" wrapText="1"/>
    </xf>
    <xf numFmtId="164" fontId="11" fillId="4" borderId="1" xfId="0" applyNumberFormat="1" applyFont="1" applyFill="1" applyBorder="1" applyAlignment="1">
      <alignment horizontal="center" vertical="center" wrapText="1"/>
    </xf>
    <xf numFmtId="0" fontId="11" fillId="5" borderId="0" xfId="0" applyFont="1" applyFill="1" applyBorder="1" applyAlignment="1">
      <alignment horizontal="left" vertical="center" wrapText="1"/>
    </xf>
    <xf numFmtId="0" fontId="14" fillId="4" borderId="9"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1" fillId="4" borderId="0" xfId="0" applyFont="1" applyFill="1" applyBorder="1" applyAlignment="1">
      <alignment horizontal="left" vertical="center" wrapText="1"/>
    </xf>
    <xf numFmtId="0" fontId="11" fillId="4" borderId="9" xfId="0" applyFont="1" applyFill="1" applyBorder="1" applyAlignment="1" applyProtection="1">
      <alignment horizontal="left" vertical="center" wrapText="1"/>
    </xf>
    <xf numFmtId="0" fontId="11" fillId="4" borderId="0" xfId="0" applyFont="1" applyFill="1" applyBorder="1" applyAlignment="1">
      <alignment vertical="center" wrapText="1"/>
    </xf>
    <xf numFmtId="49" fontId="11" fillId="4" borderId="6" xfId="0" applyNumberFormat="1" applyFont="1" applyFill="1" applyBorder="1" applyAlignment="1">
      <alignment horizontal="center" vertical="center" wrapText="1"/>
    </xf>
    <xf numFmtId="164" fontId="11" fillId="4" borderId="62" xfId="0" applyNumberFormat="1" applyFont="1" applyFill="1" applyBorder="1" applyAlignment="1">
      <alignment horizontal="center" vertical="center" wrapText="1"/>
    </xf>
    <xf numFmtId="4" fontId="11" fillId="4" borderId="63" xfId="0" applyNumberFormat="1" applyFont="1" applyFill="1" applyBorder="1" applyAlignment="1">
      <alignment horizontal="center" vertical="center" wrapText="1"/>
    </xf>
    <xf numFmtId="0" fontId="11" fillId="4" borderId="0" xfId="0" applyFont="1" applyFill="1" applyAlignment="1" applyProtection="1">
      <alignment vertical="center" wrapText="1"/>
      <protection locked="0"/>
    </xf>
    <xf numFmtId="0" fontId="11" fillId="4" borderId="0" xfId="0" applyFont="1" applyFill="1" applyBorder="1"/>
    <xf numFmtId="0" fontId="10" fillId="5" borderId="9"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1" fillId="5" borderId="9" xfId="0" applyFont="1" applyFill="1" applyBorder="1" applyAlignment="1" applyProtection="1">
      <alignment horizontal="center" vertical="center" wrapText="1"/>
    </xf>
    <xf numFmtId="164" fontId="11" fillId="4" borderId="6" xfId="0" applyNumberFormat="1" applyFont="1" applyFill="1" applyBorder="1" applyAlignment="1">
      <alignment horizontal="center" vertical="center"/>
    </xf>
    <xf numFmtId="164" fontId="11" fillId="5" borderId="63" xfId="0" applyNumberFormat="1" applyFont="1" applyFill="1" applyBorder="1" applyAlignment="1">
      <alignment horizontal="center" vertical="center" wrapText="1"/>
    </xf>
    <xf numFmtId="0" fontId="11" fillId="4" borderId="6"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1" fillId="4" borderId="9" xfId="0" applyFont="1" applyFill="1" applyBorder="1" applyAlignment="1">
      <alignment wrapText="1"/>
    </xf>
    <xf numFmtId="0" fontId="10" fillId="5" borderId="0" xfId="0" applyFont="1" applyFill="1" applyBorder="1" applyAlignment="1">
      <alignment vertical="center" wrapText="1"/>
    </xf>
    <xf numFmtId="0" fontId="11" fillId="4" borderId="26" xfId="0" applyFont="1" applyFill="1" applyBorder="1" applyAlignment="1">
      <alignment vertical="center" wrapText="1"/>
    </xf>
    <xf numFmtId="49" fontId="11" fillId="5" borderId="6" xfId="0" applyNumberFormat="1" applyFont="1" applyFill="1" applyBorder="1" applyAlignment="1">
      <alignment horizontal="center" vertical="center" wrapText="1"/>
    </xf>
    <xf numFmtId="164" fontId="11" fillId="5" borderId="7" xfId="0" applyNumberFormat="1" applyFont="1" applyFill="1" applyBorder="1" applyAlignment="1">
      <alignment horizontal="center" vertical="center" wrapText="1"/>
    </xf>
    <xf numFmtId="164" fontId="11" fillId="5" borderId="18" xfId="0" applyNumberFormat="1" applyFont="1" applyFill="1" applyBorder="1" applyAlignment="1">
      <alignment horizontal="center" vertical="center" wrapText="1"/>
    </xf>
    <xf numFmtId="164" fontId="11" fillId="5" borderId="0" xfId="0" applyNumberFormat="1" applyFont="1" applyFill="1" applyBorder="1" applyAlignment="1">
      <alignment horizontal="center" vertical="center" wrapText="1"/>
    </xf>
    <xf numFmtId="49" fontId="11" fillId="5" borderId="49" xfId="0" applyNumberFormat="1" applyFont="1" applyFill="1" applyBorder="1" applyAlignment="1">
      <alignment horizontal="center" vertical="center" wrapText="1"/>
    </xf>
    <xf numFmtId="49" fontId="11" fillId="5" borderId="17" xfId="0" applyNumberFormat="1" applyFont="1" applyFill="1" applyBorder="1" applyAlignment="1">
      <alignment horizontal="center" vertical="center" wrapText="1"/>
    </xf>
    <xf numFmtId="0" fontId="14" fillId="4" borderId="69" xfId="0" applyFont="1" applyFill="1" applyBorder="1" applyAlignment="1">
      <alignment horizontal="center" vertical="center" wrapText="1"/>
    </xf>
    <xf numFmtId="16" fontId="11" fillId="5" borderId="69" xfId="0" quotePrefix="1" applyNumberFormat="1" applyFont="1" applyFill="1" applyBorder="1" applyAlignment="1">
      <alignment horizontal="center" vertical="center"/>
    </xf>
    <xf numFmtId="16" fontId="11" fillId="5" borderId="70" xfId="0" quotePrefix="1" applyNumberFormat="1" applyFont="1" applyFill="1" applyBorder="1" applyAlignment="1">
      <alignment horizontal="center" vertical="center"/>
    </xf>
    <xf numFmtId="49" fontId="11" fillId="4" borderId="16" xfId="0" applyNumberFormat="1" applyFont="1" applyFill="1" applyBorder="1" applyAlignment="1">
      <alignment horizontal="center" vertical="center" wrapText="1"/>
    </xf>
    <xf numFmtId="49" fontId="11" fillId="4" borderId="72" xfId="0" applyNumberFormat="1" applyFont="1" applyFill="1" applyBorder="1" applyAlignment="1">
      <alignment horizontal="center" vertical="center" wrapText="1"/>
    </xf>
    <xf numFmtId="49" fontId="11" fillId="4" borderId="71" xfId="0" applyNumberFormat="1" applyFont="1" applyFill="1" applyBorder="1" applyAlignment="1">
      <alignment horizontal="center" vertical="center" wrapText="1"/>
    </xf>
    <xf numFmtId="0" fontId="11" fillId="4" borderId="25" xfId="0" applyFont="1" applyFill="1" applyBorder="1" applyAlignment="1">
      <alignment vertical="center" wrapText="1"/>
    </xf>
    <xf numFmtId="9" fontId="11" fillId="5" borderId="63" xfId="0" applyNumberFormat="1" applyFont="1" applyFill="1" applyBorder="1" applyAlignment="1">
      <alignment horizontal="center" vertical="center" wrapText="1"/>
    </xf>
    <xf numFmtId="164" fontId="11" fillId="5" borderId="61" xfId="0" applyNumberFormat="1" applyFont="1" applyFill="1" applyBorder="1" applyAlignment="1">
      <alignment horizontal="center" vertical="center" wrapText="1"/>
    </xf>
    <xf numFmtId="0" fontId="11" fillId="4" borderId="68" xfId="0" applyFont="1" applyFill="1" applyBorder="1"/>
    <xf numFmtId="4" fontId="11" fillId="4" borderId="75" xfId="0" applyNumberFormat="1" applyFont="1" applyFill="1" applyBorder="1" applyAlignment="1">
      <alignment horizontal="center" vertical="center" wrapText="1"/>
    </xf>
    <xf numFmtId="0" fontId="11" fillId="4" borderId="25" xfId="0" applyFont="1" applyFill="1" applyBorder="1"/>
    <xf numFmtId="49" fontId="11" fillId="4" borderId="76" xfId="0" applyNumberFormat="1" applyFont="1" applyFill="1" applyBorder="1" applyAlignment="1">
      <alignment horizontal="center" vertical="center" wrapText="1"/>
    </xf>
    <xf numFmtId="0" fontId="11" fillId="4" borderId="32" xfId="0" applyFont="1" applyFill="1" applyBorder="1" applyAlignment="1">
      <alignment vertical="center" wrapText="1"/>
    </xf>
    <xf numFmtId="49" fontId="11" fillId="4" borderId="62" xfId="0" applyNumberFormat="1" applyFont="1" applyFill="1" applyBorder="1" applyAlignment="1">
      <alignment horizontal="center" vertical="center" wrapText="1"/>
    </xf>
    <xf numFmtId="0" fontId="11" fillId="4" borderId="32" xfId="0" applyFont="1" applyFill="1" applyBorder="1"/>
    <xf numFmtId="0" fontId="0" fillId="0" borderId="32" xfId="0" applyBorder="1" applyAlignment="1"/>
    <xf numFmtId="0" fontId="10" fillId="4" borderId="32" xfId="0" applyFont="1" applyFill="1" applyBorder="1" applyAlignment="1">
      <alignment vertical="center" wrapText="1"/>
    </xf>
    <xf numFmtId="0" fontId="11" fillId="4" borderId="5" xfId="0" applyFont="1" applyFill="1" applyBorder="1" applyAlignment="1">
      <alignment vertical="center" wrapText="1"/>
    </xf>
    <xf numFmtId="0" fontId="11" fillId="5" borderId="0" xfId="0" applyFont="1" applyFill="1" applyAlignment="1">
      <alignment vertical="center"/>
    </xf>
    <xf numFmtId="0" fontId="11" fillId="5" borderId="0" xfId="0" applyFont="1" applyFill="1" applyBorder="1"/>
    <xf numFmtId="0" fontId="11" fillId="0" borderId="39" xfId="0" applyFont="1" applyFill="1" applyBorder="1" applyAlignment="1" applyProtection="1">
      <alignment horizontal="center" vertical="center" wrapText="1"/>
      <protection locked="0"/>
    </xf>
    <xf numFmtId="49" fontId="11" fillId="0" borderId="4" xfId="0" applyNumberFormat="1" applyFont="1" applyFill="1" applyBorder="1" applyAlignment="1" applyProtection="1">
      <alignment horizontal="center" vertical="center" wrapText="1"/>
      <protection locked="0"/>
    </xf>
    <xf numFmtId="10" fontId="11" fillId="0" borderId="16" xfId="0" applyNumberFormat="1" applyFont="1" applyFill="1" applyBorder="1" applyAlignment="1" applyProtection="1">
      <alignment horizontal="center" vertical="center" wrapText="1"/>
      <protection locked="0"/>
    </xf>
    <xf numFmtId="49" fontId="11" fillId="0" borderId="10" xfId="2" applyNumberFormat="1" applyFont="1" applyFill="1" applyBorder="1" applyAlignment="1" applyProtection="1">
      <alignment horizontal="center" vertical="center" wrapText="1"/>
      <protection locked="0"/>
    </xf>
    <xf numFmtId="3" fontId="11" fillId="0" borderId="16" xfId="0" applyNumberFormat="1" applyFont="1" applyFill="1" applyBorder="1" applyAlignment="1" applyProtection="1">
      <alignment horizontal="center" vertical="center" wrapText="1"/>
      <protection locked="0"/>
    </xf>
    <xf numFmtId="49" fontId="11" fillId="0" borderId="10" xfId="0" applyNumberFormat="1" applyFont="1" applyFill="1" applyBorder="1" applyAlignment="1" applyProtection="1">
      <alignment horizontal="center" vertical="center" wrapText="1"/>
      <protection locked="0"/>
    </xf>
    <xf numFmtId="49" fontId="11" fillId="0" borderId="10" xfId="2" applyNumberFormat="1" applyFont="1" applyFill="1" applyBorder="1" applyAlignment="1">
      <alignment horizontal="center" vertical="center"/>
    </xf>
    <xf numFmtId="164" fontId="11" fillId="0" borderId="16" xfId="0" applyNumberFormat="1" applyFont="1" applyFill="1" applyBorder="1" applyAlignment="1" applyProtection="1">
      <alignment horizontal="center" vertical="center" wrapText="1"/>
      <protection locked="0"/>
    </xf>
    <xf numFmtId="49" fontId="11" fillId="0" borderId="10" xfId="0" applyNumberFormat="1" applyFont="1" applyFill="1" applyBorder="1" applyAlignment="1">
      <alignment horizontal="center" vertical="center"/>
    </xf>
    <xf numFmtId="0" fontId="11" fillId="5" borderId="0" xfId="0" applyFont="1" applyFill="1" applyAlignment="1">
      <alignment vertical="center" wrapText="1"/>
    </xf>
    <xf numFmtId="8" fontId="11" fillId="4" borderId="0" xfId="0" applyNumberFormat="1" applyFont="1" applyFill="1" applyAlignment="1">
      <alignment vertical="center" wrapText="1"/>
    </xf>
    <xf numFmtId="165" fontId="11" fillId="4" borderId="7" xfId="0" applyNumberFormat="1" applyFont="1" applyFill="1" applyBorder="1" applyAlignment="1">
      <alignment horizontal="center" vertical="center" wrapText="1"/>
    </xf>
    <xf numFmtId="49" fontId="11" fillId="4" borderId="8" xfId="0" applyNumberFormat="1" applyFont="1" applyFill="1" applyBorder="1" applyAlignment="1">
      <alignment horizontal="center" vertical="center" wrapText="1"/>
    </xf>
    <xf numFmtId="49" fontId="11" fillId="4" borderId="0" xfId="0" applyNumberFormat="1" applyFont="1" applyFill="1" applyAlignment="1">
      <alignment horizontal="right" vertical="center" wrapText="1"/>
    </xf>
    <xf numFmtId="0" fontId="11" fillId="5" borderId="5" xfId="0" applyFont="1" applyFill="1" applyBorder="1" applyAlignment="1" applyProtection="1">
      <alignment horizontal="center" vertical="center" wrapText="1"/>
    </xf>
    <xf numFmtId="0" fontId="10" fillId="0" borderId="32" xfId="0" applyFont="1" applyFill="1" applyBorder="1" applyAlignment="1">
      <alignment vertical="center" wrapText="1"/>
    </xf>
    <xf numFmtId="0" fontId="11" fillId="4" borderId="9" xfId="4" applyFont="1" applyFill="1" applyBorder="1" applyAlignment="1">
      <alignment horizontal="left" vertical="center"/>
    </xf>
    <xf numFmtId="0" fontId="11" fillId="4" borderId="6" xfId="4" applyFont="1" applyFill="1" applyBorder="1" applyAlignment="1">
      <alignment horizontal="left" vertical="center" wrapText="1"/>
    </xf>
    <xf numFmtId="0" fontId="11" fillId="4" borderId="10" xfId="4" applyFont="1" applyFill="1" applyBorder="1" applyAlignment="1">
      <alignment horizontal="center" vertical="center"/>
    </xf>
    <xf numFmtId="0" fontId="11" fillId="4" borderId="6" xfId="4" applyFont="1" applyFill="1" applyBorder="1" applyAlignment="1">
      <alignment vertical="center" wrapText="1"/>
    </xf>
    <xf numFmtId="0" fontId="11" fillId="4" borderId="11" xfId="4" applyFont="1" applyFill="1" applyBorder="1" applyAlignment="1">
      <alignment horizontal="left" vertical="center"/>
    </xf>
    <xf numFmtId="0" fontId="11" fillId="4" borderId="12" xfId="4" applyFont="1" applyFill="1" applyBorder="1" applyAlignment="1">
      <alignment vertical="center" wrapText="1"/>
    </xf>
    <xf numFmtId="0" fontId="11" fillId="4" borderId="13" xfId="4" applyFont="1" applyFill="1" applyBorder="1" applyAlignment="1">
      <alignment horizontal="center" vertical="center"/>
    </xf>
    <xf numFmtId="0" fontId="10" fillId="4" borderId="0" xfId="0" applyFont="1" applyFill="1" applyBorder="1" applyAlignment="1">
      <alignment vertical="center"/>
    </xf>
    <xf numFmtId="0" fontId="10" fillId="4" borderId="20" xfId="0" applyFont="1" applyFill="1" applyBorder="1" applyAlignment="1">
      <alignment vertical="center"/>
    </xf>
    <xf numFmtId="0" fontId="10" fillId="4" borderId="19" xfId="0" applyFont="1" applyFill="1" applyBorder="1" applyAlignment="1">
      <alignment horizontal="center" vertical="center"/>
    </xf>
    <xf numFmtId="0" fontId="11" fillId="4" borderId="25" xfId="0" applyFont="1" applyFill="1" applyBorder="1" applyAlignment="1">
      <alignment vertical="center"/>
    </xf>
    <xf numFmtId="0" fontId="11" fillId="4" borderId="26" xfId="0" applyFont="1" applyFill="1" applyBorder="1" applyAlignment="1">
      <alignment vertical="center"/>
    </xf>
    <xf numFmtId="0" fontId="11" fillId="4" borderId="27" xfId="0" applyFont="1" applyFill="1" applyBorder="1" applyAlignment="1">
      <alignment vertical="center"/>
    </xf>
    <xf numFmtId="0" fontId="11" fillId="4" borderId="18" xfId="0" applyFont="1" applyFill="1" applyBorder="1" applyAlignment="1">
      <alignment vertical="center"/>
    </xf>
    <xf numFmtId="0" fontId="11" fillId="4" borderId="28" xfId="0" applyFont="1" applyFill="1" applyBorder="1" applyAlignment="1">
      <alignment vertical="center"/>
    </xf>
    <xf numFmtId="0" fontId="10" fillId="4" borderId="25" xfId="0" applyFont="1" applyFill="1" applyBorder="1" applyAlignment="1">
      <alignment vertical="center"/>
    </xf>
    <xf numFmtId="0" fontId="11" fillId="4" borderId="25" xfId="0" applyFont="1" applyFill="1" applyBorder="1" applyAlignment="1">
      <alignment horizontal="left" vertical="center" indent="2"/>
    </xf>
    <xf numFmtId="167" fontId="11" fillId="4" borderId="0" xfId="0" applyNumberFormat="1" applyFont="1" applyFill="1" applyBorder="1" applyAlignment="1">
      <alignment vertical="center"/>
    </xf>
    <xf numFmtId="167" fontId="11" fillId="4" borderId="26" xfId="0" applyNumberFormat="1" applyFont="1" applyFill="1" applyBorder="1" applyAlignment="1">
      <alignment vertical="center"/>
    </xf>
    <xf numFmtId="0" fontId="10" fillId="4" borderId="25" xfId="0" applyFont="1" applyFill="1" applyBorder="1" applyAlignment="1">
      <alignment horizontal="left" vertical="center" indent="1"/>
    </xf>
    <xf numFmtId="37" fontId="11" fillId="4" borderId="0" xfId="0" applyNumberFormat="1" applyFont="1" applyFill="1" applyBorder="1" applyAlignment="1">
      <alignment vertical="center"/>
    </xf>
    <xf numFmtId="37" fontId="11" fillId="4" borderId="26" xfId="0" applyNumberFormat="1" applyFont="1" applyFill="1" applyBorder="1" applyAlignment="1">
      <alignment vertical="center"/>
    </xf>
    <xf numFmtId="37" fontId="11" fillId="4" borderId="19" xfId="0" applyNumberFormat="1" applyFont="1" applyFill="1" applyBorder="1" applyAlignment="1">
      <alignment vertical="center"/>
    </xf>
    <xf numFmtId="37" fontId="11" fillId="4" borderId="21" xfId="0" applyNumberFormat="1" applyFont="1" applyFill="1" applyBorder="1" applyAlignment="1">
      <alignment vertical="center"/>
    </xf>
    <xf numFmtId="3" fontId="11" fillId="4" borderId="0" xfId="0" applyNumberFormat="1" applyFont="1" applyFill="1" applyBorder="1" applyAlignment="1">
      <alignment vertical="center"/>
    </xf>
    <xf numFmtId="0" fontId="11" fillId="3" borderId="25" xfId="0" applyFont="1" applyFill="1" applyBorder="1" applyAlignment="1">
      <alignment horizontal="left" vertical="center" indent="4"/>
    </xf>
    <xf numFmtId="37" fontId="11" fillId="3" borderId="0" xfId="0" applyNumberFormat="1" applyFont="1" applyFill="1" applyBorder="1" applyAlignment="1">
      <alignment vertical="center"/>
    </xf>
    <xf numFmtId="0" fontId="10" fillId="4" borderId="25" xfId="0" applyFont="1" applyFill="1" applyBorder="1" applyAlignment="1">
      <alignment horizontal="left" vertical="center"/>
    </xf>
    <xf numFmtId="3" fontId="11" fillId="4" borderId="19" xfId="0" applyNumberFormat="1" applyFont="1" applyFill="1" applyBorder="1" applyAlignment="1">
      <alignment vertical="center"/>
    </xf>
    <xf numFmtId="3" fontId="11" fillId="3" borderId="0" xfId="0" applyNumberFormat="1" applyFont="1" applyFill="1" applyBorder="1" applyAlignment="1">
      <alignment vertical="center"/>
    </xf>
    <xf numFmtId="0" fontId="11" fillId="4" borderId="25" xfId="0" applyFont="1" applyFill="1" applyBorder="1" applyAlignment="1">
      <alignment horizontal="left" vertical="center"/>
    </xf>
    <xf numFmtId="0" fontId="11" fillId="4" borderId="25" xfId="0" applyFont="1" applyFill="1" applyBorder="1" applyAlignment="1">
      <alignment horizontal="left" vertical="center" indent="1"/>
    </xf>
    <xf numFmtId="0" fontId="11" fillId="3" borderId="25" xfId="0" applyFont="1" applyFill="1" applyBorder="1" applyAlignment="1">
      <alignment horizontal="left" vertical="center" indent="3"/>
    </xf>
    <xf numFmtId="37" fontId="11" fillId="3" borderId="19" xfId="0" applyNumberFormat="1" applyFont="1" applyFill="1" applyBorder="1" applyAlignment="1">
      <alignment vertical="center"/>
    </xf>
    <xf numFmtId="0" fontId="11" fillId="4" borderId="25" xfId="0" applyFont="1" applyFill="1" applyBorder="1" applyAlignment="1">
      <alignment horizontal="left" vertical="center" indent="4"/>
    </xf>
    <xf numFmtId="0" fontId="11" fillId="4" borderId="25" xfId="0" applyFont="1" applyFill="1" applyBorder="1" applyAlignment="1">
      <alignment horizontal="left" vertical="center" wrapText="1" indent="2"/>
    </xf>
    <xf numFmtId="37" fontId="11" fillId="4" borderId="0" xfId="0" applyNumberFormat="1" applyFont="1" applyFill="1" applyBorder="1" applyAlignment="1">
      <alignment horizontal="right" vertical="center"/>
    </xf>
    <xf numFmtId="0" fontId="11" fillId="3" borderId="25" xfId="0" applyFont="1" applyFill="1" applyBorder="1" applyAlignment="1">
      <alignment horizontal="left" vertical="center" indent="2"/>
    </xf>
    <xf numFmtId="3" fontId="11" fillId="3" borderId="0" xfId="0" applyNumberFormat="1" applyFont="1" applyFill="1" applyBorder="1" applyAlignment="1">
      <alignment horizontal="right" vertical="center"/>
    </xf>
    <xf numFmtId="0" fontId="11" fillId="3" borderId="25" xfId="0" applyFont="1" applyFill="1" applyBorder="1" applyAlignment="1">
      <alignment horizontal="left" vertical="center"/>
    </xf>
    <xf numFmtId="0" fontId="10" fillId="4" borderId="25" xfId="0" applyFont="1" applyFill="1" applyBorder="1" applyAlignment="1">
      <alignment vertical="center" wrapText="1"/>
    </xf>
    <xf numFmtId="0" fontId="10" fillId="3" borderId="25" xfId="0" applyFont="1" applyFill="1" applyBorder="1" applyAlignment="1">
      <alignment vertical="center"/>
    </xf>
    <xf numFmtId="0" fontId="10" fillId="4" borderId="29" xfId="0" applyFont="1" applyFill="1" applyBorder="1" applyAlignment="1">
      <alignment vertical="center"/>
    </xf>
    <xf numFmtId="167" fontId="11" fillId="4" borderId="30" xfId="0" applyNumberFormat="1" applyFont="1" applyFill="1" applyBorder="1" applyAlignment="1">
      <alignment vertical="center"/>
    </xf>
    <xf numFmtId="167" fontId="11" fillId="4" borderId="31" xfId="0" applyNumberFormat="1" applyFont="1" applyFill="1" applyBorder="1" applyAlignment="1">
      <alignment vertical="center"/>
    </xf>
    <xf numFmtId="0" fontId="11" fillId="4" borderId="6" xfId="5" applyFont="1" applyFill="1" applyBorder="1" applyAlignment="1">
      <alignment horizontal="left" vertical="center" wrapText="1"/>
    </xf>
    <xf numFmtId="0" fontId="11" fillId="4" borderId="0" xfId="12" applyFont="1" applyFill="1" applyProtection="1"/>
    <xf numFmtId="0" fontId="10" fillId="3" borderId="2" xfId="12" applyFont="1" applyFill="1" applyBorder="1" applyAlignment="1" applyProtection="1">
      <alignment horizontal="center" vertical="center" wrapText="1"/>
    </xf>
    <xf numFmtId="0" fontId="10" fillId="3" borderId="4" xfId="12" applyFont="1" applyFill="1" applyBorder="1" applyAlignment="1" applyProtection="1">
      <alignment horizontal="center" vertical="center" wrapText="1"/>
    </xf>
    <xf numFmtId="0" fontId="11" fillId="4" borderId="28" xfId="12" applyFont="1" applyFill="1" applyBorder="1" applyAlignment="1" applyProtection="1">
      <alignment vertical="center" wrapText="1"/>
    </xf>
    <xf numFmtId="0" fontId="11" fillId="4" borderId="0" xfId="12" applyFont="1" applyFill="1" applyAlignment="1" applyProtection="1">
      <alignment wrapText="1"/>
    </xf>
    <xf numFmtId="0" fontId="19" fillId="4" borderId="21" xfId="7" applyFont="1" applyFill="1" applyBorder="1" applyAlignment="1" applyProtection="1">
      <alignment vertical="top" wrapText="1"/>
      <protection locked="0"/>
    </xf>
    <xf numFmtId="0" fontId="10" fillId="4" borderId="9" xfId="5" applyFont="1" applyFill="1" applyBorder="1" applyAlignment="1" applyProtection="1">
      <alignment vertical="center" wrapText="1"/>
    </xf>
    <xf numFmtId="0" fontId="11" fillId="4" borderId="8" xfId="12" applyFont="1" applyFill="1" applyBorder="1" applyAlignment="1" applyProtection="1">
      <alignment vertical="center" wrapText="1"/>
    </xf>
    <xf numFmtId="0" fontId="10" fillId="4" borderId="11" xfId="5" applyFont="1" applyFill="1" applyBorder="1" applyAlignment="1" applyProtection="1">
      <alignment vertical="center" wrapText="1"/>
    </xf>
    <xf numFmtId="0" fontId="11" fillId="0" borderId="37" xfId="12" applyFont="1" applyBorder="1" applyAlignment="1" applyProtection="1">
      <alignment wrapText="1"/>
    </xf>
    <xf numFmtId="0" fontId="11" fillId="4" borderId="0" xfId="5" applyFont="1" applyFill="1" applyBorder="1" applyAlignment="1" applyProtection="1">
      <alignment horizontal="left" vertical="center" wrapText="1"/>
    </xf>
    <xf numFmtId="0" fontId="19" fillId="4" borderId="26" xfId="7" applyFont="1" applyFill="1" applyBorder="1" applyAlignment="1" applyProtection="1">
      <alignment vertical="top" wrapText="1"/>
      <protection locked="0"/>
    </xf>
    <xf numFmtId="49" fontId="11" fillId="4" borderId="46" xfId="0" applyNumberFormat="1" applyFont="1" applyFill="1" applyBorder="1" applyAlignment="1">
      <alignment horizontal="center" vertical="center" wrapText="1"/>
    </xf>
    <xf numFmtId="1" fontId="11" fillId="4" borderId="19" xfId="0" applyNumberFormat="1" applyFont="1" applyFill="1" applyBorder="1" applyAlignment="1">
      <alignment horizontal="center" vertical="center" wrapText="1"/>
    </xf>
    <xf numFmtId="164" fontId="11" fillId="4" borderId="18" xfId="0" applyNumberFormat="1" applyFont="1" applyFill="1" applyBorder="1" applyAlignment="1">
      <alignment horizontal="center" vertical="center" wrapText="1"/>
    </xf>
    <xf numFmtId="0" fontId="15" fillId="5" borderId="45" xfId="5" applyFont="1" applyFill="1" applyBorder="1" applyAlignment="1">
      <alignment vertical="center" wrapText="1"/>
    </xf>
    <xf numFmtId="0" fontId="10" fillId="6" borderId="24" xfId="0" applyFont="1" applyFill="1" applyBorder="1" applyAlignment="1" applyProtection="1">
      <alignment horizontal="center" vertical="center" wrapText="1"/>
      <protection locked="0"/>
    </xf>
    <xf numFmtId="0" fontId="14" fillId="4" borderId="0" xfId="0" applyFont="1" applyFill="1" applyBorder="1" applyAlignment="1">
      <alignment horizontal="center" vertical="center" wrapText="1"/>
    </xf>
    <xf numFmtId="16" fontId="11" fillId="4" borderId="0" xfId="0" quotePrefix="1" applyNumberFormat="1" applyFont="1" applyFill="1" applyBorder="1" applyAlignment="1">
      <alignment horizontal="center" vertical="center"/>
    </xf>
    <xf numFmtId="9" fontId="10" fillId="4" borderId="23" xfId="0" applyNumberFormat="1" applyFont="1" applyFill="1" applyBorder="1" applyAlignment="1">
      <alignment vertical="center" wrapText="1"/>
    </xf>
    <xf numFmtId="164" fontId="11" fillId="6" borderId="16" xfId="0" applyNumberFormat="1" applyFont="1" applyFill="1" applyBorder="1" applyAlignment="1" applyProtection="1">
      <alignment horizontal="center" vertical="center" wrapText="1"/>
      <protection locked="0"/>
    </xf>
    <xf numFmtId="164" fontId="11" fillId="6" borderId="87" xfId="0" applyNumberFormat="1" applyFont="1" applyFill="1" applyBorder="1" applyAlignment="1" applyProtection="1">
      <alignment horizontal="center" vertical="center" wrapText="1"/>
      <protection locked="0"/>
    </xf>
    <xf numFmtId="164" fontId="11" fillId="6" borderId="62" xfId="0" applyNumberFormat="1" applyFont="1" applyFill="1" applyBorder="1" applyAlignment="1" applyProtection="1">
      <alignment horizontal="center" vertical="center" wrapText="1"/>
      <protection locked="0"/>
    </xf>
    <xf numFmtId="9" fontId="11" fillId="6" borderId="16" xfId="0" applyNumberFormat="1" applyFont="1" applyFill="1" applyBorder="1" applyAlignment="1" applyProtection="1">
      <alignment horizontal="center" vertical="center" wrapText="1"/>
      <protection locked="0"/>
    </xf>
    <xf numFmtId="9" fontId="11" fillId="6" borderId="17" xfId="0" applyNumberFormat="1" applyFont="1" applyFill="1" applyBorder="1" applyAlignment="1" applyProtection="1">
      <alignment horizontal="center" vertical="center" wrapText="1"/>
      <protection locked="0"/>
    </xf>
    <xf numFmtId="164" fontId="11" fillId="4" borderId="16" xfId="0" applyNumberFormat="1" applyFont="1" applyFill="1" applyBorder="1" applyAlignment="1">
      <alignment horizontal="center" vertical="center" wrapText="1"/>
    </xf>
    <xf numFmtId="164" fontId="11" fillId="6" borderId="88" xfId="0" applyNumberFormat="1" applyFont="1" applyFill="1" applyBorder="1" applyAlignment="1" applyProtection="1">
      <alignment horizontal="center" vertical="center" wrapText="1"/>
      <protection locked="0"/>
    </xf>
    <xf numFmtId="164" fontId="11" fillId="6" borderId="89" xfId="0" applyNumberFormat="1" applyFont="1" applyFill="1" applyBorder="1" applyAlignment="1" applyProtection="1">
      <alignment horizontal="center" vertical="center" wrapText="1"/>
      <protection locked="0"/>
    </xf>
    <xf numFmtId="0" fontId="15" fillId="5" borderId="0" xfId="5" applyFont="1" applyFill="1" applyBorder="1" applyAlignment="1">
      <alignment vertical="center" wrapText="1"/>
    </xf>
    <xf numFmtId="0" fontId="10" fillId="0" borderId="0" xfId="0" applyFont="1" applyFill="1" applyBorder="1" applyAlignment="1">
      <alignment horizontal="center" vertical="center" wrapText="1"/>
    </xf>
    <xf numFmtId="164" fontId="11" fillId="6" borderId="8" xfId="0" applyNumberFormat="1" applyFont="1" applyFill="1" applyBorder="1" applyAlignment="1" applyProtection="1">
      <alignment horizontal="center" vertical="center" wrapText="1"/>
      <protection locked="0"/>
    </xf>
    <xf numFmtId="2" fontId="11" fillId="6" borderId="17" xfId="0" applyNumberFormat="1" applyFont="1" applyFill="1" applyBorder="1" applyAlignment="1" applyProtection="1">
      <alignment horizontal="center" vertical="center"/>
      <protection locked="0"/>
    </xf>
    <xf numFmtId="9" fontId="11" fillId="6" borderId="16" xfId="2" applyFont="1" applyFill="1" applyBorder="1" applyAlignment="1" applyProtection="1">
      <alignment horizontal="center" vertical="center"/>
      <protection locked="0"/>
    </xf>
    <xf numFmtId="0" fontId="11" fillId="4" borderId="0" xfId="0" applyFont="1" applyFill="1" applyBorder="1" applyAlignment="1">
      <alignment wrapText="1"/>
    </xf>
    <xf numFmtId="2" fontId="11" fillId="6" borderId="16" xfId="0" applyNumberFormat="1" applyFont="1" applyFill="1" applyBorder="1" applyAlignment="1" applyProtection="1">
      <alignment horizontal="center" vertical="center"/>
      <protection locked="0"/>
    </xf>
    <xf numFmtId="0" fontId="11" fillId="6" borderId="8" xfId="0" applyFont="1" applyFill="1" applyBorder="1" applyAlignment="1">
      <alignment vertical="center"/>
    </xf>
    <xf numFmtId="9" fontId="11" fillId="6" borderId="7" xfId="2" applyFont="1" applyFill="1" applyBorder="1" applyAlignment="1" applyProtection="1">
      <alignment horizontal="center" vertical="center"/>
      <protection locked="0"/>
    </xf>
    <xf numFmtId="2" fontId="11" fillId="6" borderId="7" xfId="0" applyNumberFormat="1" applyFont="1" applyFill="1" applyBorder="1" applyAlignment="1" applyProtection="1">
      <alignment horizontal="center" vertical="center"/>
      <protection locked="0"/>
    </xf>
    <xf numFmtId="0" fontId="11" fillId="5" borderId="0" xfId="0" applyFont="1" applyFill="1" applyBorder="1" applyAlignment="1" applyProtection="1">
      <alignment vertical="center" wrapText="1"/>
    </xf>
    <xf numFmtId="0" fontId="11" fillId="4" borderId="0" xfId="0" applyFont="1" applyFill="1" applyBorder="1" applyAlignment="1"/>
    <xf numFmtId="0" fontId="11" fillId="4" borderId="30" xfId="0" applyFont="1" applyFill="1" applyBorder="1" applyAlignment="1">
      <alignment wrapText="1"/>
    </xf>
    <xf numFmtId="0" fontId="11" fillId="6" borderId="37" xfId="0" applyFont="1" applyFill="1" applyBorder="1" applyAlignment="1">
      <alignment vertical="center"/>
    </xf>
    <xf numFmtId="0" fontId="11" fillId="6" borderId="39" xfId="0" applyFont="1" applyFill="1" applyBorder="1" applyAlignment="1" applyProtection="1">
      <alignment horizontal="center" vertical="center" wrapText="1"/>
      <protection locked="0"/>
    </xf>
    <xf numFmtId="0" fontId="11" fillId="6" borderId="46" xfId="0" applyFont="1" applyFill="1" applyBorder="1" applyAlignment="1">
      <alignment vertical="center"/>
    </xf>
    <xf numFmtId="164" fontId="11" fillId="6" borderId="47" xfId="0" applyNumberFormat="1" applyFont="1" applyFill="1" applyBorder="1" applyAlignment="1" applyProtection="1">
      <alignment horizontal="center" vertical="center" wrapText="1"/>
      <protection locked="0"/>
    </xf>
    <xf numFmtId="0" fontId="0" fillId="6" borderId="46" xfId="0" applyFill="1" applyBorder="1" applyAlignment="1">
      <alignment vertical="center"/>
    </xf>
    <xf numFmtId="0" fontId="0" fillId="6" borderId="8" xfId="0" applyFill="1" applyBorder="1" applyAlignment="1">
      <alignment vertical="center"/>
    </xf>
    <xf numFmtId="0" fontId="0" fillId="6" borderId="37" xfId="0" applyFill="1" applyBorder="1" applyAlignment="1">
      <alignment vertical="center"/>
    </xf>
    <xf numFmtId="0" fontId="11" fillId="4" borderId="0" xfId="0" applyFont="1" applyFill="1" applyBorder="1" applyAlignment="1">
      <alignment horizontal="center" vertical="center" wrapText="1"/>
    </xf>
    <xf numFmtId="0" fontId="10" fillId="4" borderId="0" xfId="0" applyFont="1" applyFill="1" applyBorder="1" applyAlignment="1">
      <alignment horizontal="center" vertical="center"/>
    </xf>
    <xf numFmtId="0" fontId="10" fillId="4" borderId="26" xfId="0" applyFont="1" applyFill="1" applyBorder="1" applyAlignment="1">
      <alignment horizontal="center" vertical="center"/>
    </xf>
    <xf numFmtId="37" fontId="11" fillId="3" borderId="18" xfId="0" applyNumberFormat="1" applyFont="1" applyFill="1" applyBorder="1" applyAlignment="1">
      <alignment vertical="center"/>
    </xf>
    <xf numFmtId="37" fontId="11" fillId="3" borderId="28" xfId="0" applyNumberFormat="1" applyFont="1" applyFill="1" applyBorder="1" applyAlignment="1">
      <alignment vertical="center"/>
    </xf>
    <xf numFmtId="37" fontId="11" fillId="3" borderId="7" xfId="0" applyNumberFormat="1" applyFont="1" applyFill="1" applyBorder="1" applyAlignment="1">
      <alignment vertical="center"/>
    </xf>
    <xf numFmtId="37" fontId="11" fillId="3" borderId="8" xfId="0" applyNumberFormat="1" applyFont="1" applyFill="1" applyBorder="1" applyAlignment="1">
      <alignment vertical="center"/>
    </xf>
    <xf numFmtId="3" fontId="11" fillId="3" borderId="18" xfId="0" applyNumberFormat="1" applyFont="1" applyFill="1" applyBorder="1" applyAlignment="1">
      <alignment vertical="center"/>
    </xf>
    <xf numFmtId="0" fontId="11" fillId="4" borderId="21" xfId="0" applyFont="1" applyFill="1" applyBorder="1" applyAlignment="1">
      <alignment vertical="center"/>
    </xf>
    <xf numFmtId="0" fontId="11" fillId="3" borderId="26" xfId="0" applyFont="1" applyFill="1" applyBorder="1" applyAlignment="1">
      <alignment vertical="center"/>
    </xf>
    <xf numFmtId="0" fontId="14" fillId="4" borderId="7"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1" fillId="4" borderId="47"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36"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9" xfId="0" applyFont="1" applyFill="1" applyBorder="1" applyAlignment="1">
      <alignment wrapText="1"/>
    </xf>
    <xf numFmtId="168" fontId="11" fillId="6" borderId="16" xfId="0" applyNumberFormat="1" applyFont="1" applyFill="1" applyBorder="1" applyAlignment="1" applyProtection="1">
      <alignment horizontal="center" vertical="center" wrapText="1"/>
      <protection locked="0"/>
    </xf>
    <xf numFmtId="3" fontId="11" fillId="6" borderId="16" xfId="0" applyNumberFormat="1" applyFont="1" applyFill="1" applyBorder="1" applyAlignment="1" applyProtection="1">
      <alignment horizontal="center" vertical="center" wrapText="1"/>
      <protection locked="0"/>
    </xf>
    <xf numFmtId="0" fontId="11" fillId="0" borderId="0" xfId="12" applyFont="1" applyFill="1" applyBorder="1" applyAlignment="1" applyProtection="1">
      <alignment horizontal="center" vertical="center" wrapText="1"/>
    </xf>
    <xf numFmtId="0" fontId="11" fillId="0" borderId="25" xfId="0" applyFont="1" applyFill="1" applyBorder="1" applyAlignment="1">
      <alignment horizontal="left" vertical="center" indent="4"/>
    </xf>
    <xf numFmtId="167" fontId="11" fillId="0" borderId="65" xfId="0" applyNumberFormat="1" applyFont="1" applyFill="1" applyBorder="1" applyAlignment="1">
      <alignment vertical="center"/>
    </xf>
    <xf numFmtId="0" fontId="11" fillId="0" borderId="35" xfId="0" applyFont="1" applyFill="1" applyBorder="1" applyAlignment="1">
      <alignment vertical="center"/>
    </xf>
    <xf numFmtId="37" fontId="11" fillId="0" borderId="0" xfId="0" applyNumberFormat="1" applyFont="1" applyFill="1" applyBorder="1" applyAlignment="1">
      <alignment vertical="center"/>
    </xf>
    <xf numFmtId="37" fontId="11" fillId="0" borderId="18" xfId="0" applyNumberFormat="1" applyFont="1" applyFill="1" applyBorder="1" applyAlignment="1">
      <alignment vertical="center"/>
    </xf>
    <xf numFmtId="37" fontId="11" fillId="0" borderId="28" xfId="0" applyNumberFormat="1" applyFont="1" applyFill="1" applyBorder="1" applyAlignment="1">
      <alignment vertical="center"/>
    </xf>
    <xf numFmtId="0" fontId="11" fillId="0" borderId="29" xfId="0" applyFont="1" applyFill="1" applyBorder="1" applyAlignment="1">
      <alignment horizontal="left" vertical="center" indent="4"/>
    </xf>
    <xf numFmtId="167" fontId="11" fillId="0" borderId="36" xfId="0" applyNumberFormat="1" applyFont="1" applyFill="1" applyBorder="1" applyAlignment="1">
      <alignment vertical="center"/>
    </xf>
    <xf numFmtId="0" fontId="11" fillId="0" borderId="31" xfId="0" applyFont="1" applyFill="1" applyBorder="1" applyAlignment="1">
      <alignment vertical="center"/>
    </xf>
    <xf numFmtId="0" fontId="11" fillId="0" borderId="25" xfId="0" applyFont="1" applyFill="1" applyBorder="1" applyAlignment="1">
      <alignment vertical="center"/>
    </xf>
    <xf numFmtId="37" fontId="11" fillId="0" borderId="26" xfId="0" applyNumberFormat="1" applyFont="1" applyFill="1" applyBorder="1" applyAlignment="1">
      <alignment vertical="center"/>
    </xf>
    <xf numFmtId="0" fontId="11" fillId="0" borderId="25" xfId="0" applyFont="1" applyFill="1" applyBorder="1" applyAlignment="1">
      <alignment horizontal="left" vertical="center"/>
    </xf>
    <xf numFmtId="37" fontId="11" fillId="0" borderId="0" xfId="0" applyNumberFormat="1" applyFont="1" applyFill="1" applyBorder="1" applyAlignment="1">
      <alignment horizontal="right" vertical="center"/>
    </xf>
    <xf numFmtId="37" fontId="11" fillId="0" borderId="26" xfId="0" applyNumberFormat="1" applyFont="1" applyFill="1" applyBorder="1" applyAlignment="1">
      <alignment horizontal="right" vertical="center"/>
    </xf>
    <xf numFmtId="0" fontId="16" fillId="0" borderId="78" xfId="5" applyFont="1" applyFill="1" applyBorder="1" applyAlignment="1">
      <alignment horizontal="center" vertical="center" wrapText="1"/>
    </xf>
    <xf numFmtId="0" fontId="16" fillId="0" borderId="79" xfId="5" applyFont="1" applyFill="1" applyBorder="1" applyAlignment="1">
      <alignment horizontal="center" vertical="center" wrapText="1"/>
    </xf>
    <xf numFmtId="0" fontId="16" fillId="0" borderId="80" xfId="5" applyFont="1" applyFill="1" applyBorder="1" applyAlignment="1">
      <alignment horizontal="center" vertical="center" wrapText="1"/>
    </xf>
    <xf numFmtId="0" fontId="10" fillId="3" borderId="2" xfId="5" applyFont="1" applyFill="1" applyBorder="1" applyAlignment="1">
      <alignment horizontal="center" vertical="center"/>
    </xf>
    <xf numFmtId="0" fontId="10" fillId="3" borderId="3" xfId="5" applyFont="1" applyFill="1" applyBorder="1" applyAlignment="1">
      <alignment horizontal="center" vertical="center"/>
    </xf>
    <xf numFmtId="0" fontId="10" fillId="3" borderId="4" xfId="5" applyFont="1" applyFill="1" applyBorder="1" applyAlignment="1">
      <alignment horizontal="center" vertical="center"/>
    </xf>
    <xf numFmtId="0" fontId="10" fillId="2" borderId="2" xfId="5" applyFont="1" applyFill="1" applyBorder="1" applyAlignment="1">
      <alignment horizontal="center" vertical="center"/>
    </xf>
    <xf numFmtId="0" fontId="10" fillId="2" borderId="3" xfId="5" applyFont="1" applyFill="1" applyBorder="1" applyAlignment="1">
      <alignment horizontal="center" vertical="center"/>
    </xf>
    <xf numFmtId="0" fontId="10" fillId="2" borderId="4" xfId="5" applyFont="1" applyFill="1" applyBorder="1" applyAlignment="1">
      <alignment horizontal="center" vertical="center"/>
    </xf>
    <xf numFmtId="0" fontId="10" fillId="3" borderId="5" xfId="5" applyFont="1" applyFill="1" applyBorder="1" applyAlignment="1">
      <alignment horizontal="center" vertical="center"/>
    </xf>
    <xf numFmtId="0" fontId="10" fillId="3" borderId="7" xfId="5" applyFont="1" applyFill="1" applyBorder="1" applyAlignment="1">
      <alignment horizontal="center" vertical="center"/>
    </xf>
    <xf numFmtId="0" fontId="10" fillId="3" borderId="8" xfId="5" applyFont="1" applyFill="1" applyBorder="1" applyAlignment="1">
      <alignment horizontal="center" vertical="center"/>
    </xf>
    <xf numFmtId="0" fontId="11" fillId="4" borderId="29"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1" fillId="4" borderId="31" xfId="0" applyFont="1" applyFill="1" applyBorder="1" applyAlignment="1">
      <alignment horizontal="left" vertical="center" wrapText="1"/>
    </xf>
    <xf numFmtId="0" fontId="10" fillId="3" borderId="41" xfId="5" applyFont="1" applyFill="1" applyBorder="1" applyAlignment="1">
      <alignment horizontal="center" vertical="center"/>
    </xf>
    <xf numFmtId="0" fontId="10" fillId="3" borderId="42" xfId="5" applyFont="1" applyFill="1" applyBorder="1" applyAlignment="1">
      <alignment horizontal="center" vertical="center"/>
    </xf>
    <xf numFmtId="0" fontId="10" fillId="3" borderId="50" xfId="5" applyFont="1" applyFill="1" applyBorder="1" applyAlignment="1">
      <alignment horizontal="center" vertical="center"/>
    </xf>
    <xf numFmtId="0" fontId="15" fillId="0" borderId="5" xfId="5" applyFont="1" applyFill="1" applyBorder="1" applyAlignment="1">
      <alignment horizontal="left" vertical="center" wrapText="1"/>
    </xf>
    <xf numFmtId="0" fontId="11" fillId="0" borderId="7" xfId="6" applyFont="1" applyBorder="1" applyAlignment="1">
      <alignment horizontal="left" vertical="center" wrapText="1"/>
    </xf>
    <xf numFmtId="0" fontId="11" fillId="0" borderId="8" xfId="6" applyFont="1" applyBorder="1" applyAlignment="1">
      <alignment horizontal="left" vertical="center" wrapText="1"/>
    </xf>
    <xf numFmtId="0" fontId="15" fillId="5" borderId="27" xfId="5" applyFont="1" applyFill="1" applyBorder="1" applyAlignment="1">
      <alignment horizontal="left" vertical="center" wrapText="1"/>
    </xf>
    <xf numFmtId="0" fontId="15" fillId="5" borderId="18" xfId="5" applyFont="1" applyFill="1" applyBorder="1" applyAlignment="1">
      <alignment horizontal="left" vertical="center" wrapText="1"/>
    </xf>
    <xf numFmtId="0" fontId="15" fillId="5" borderId="28" xfId="5" applyFont="1" applyFill="1" applyBorder="1" applyAlignment="1">
      <alignment horizontal="left" vertical="center" wrapText="1"/>
    </xf>
    <xf numFmtId="0" fontId="11" fillId="4" borderId="0" xfId="5" applyFont="1" applyFill="1" applyBorder="1" applyAlignment="1">
      <alignment horizontal="center" vertical="center"/>
    </xf>
    <xf numFmtId="0" fontId="15" fillId="0" borderId="48" xfId="5" applyFont="1" applyFill="1" applyBorder="1" applyAlignment="1">
      <alignment horizontal="left" vertical="center" wrapText="1"/>
    </xf>
    <xf numFmtId="0" fontId="15" fillId="0" borderId="36" xfId="5" applyFont="1" applyFill="1" applyBorder="1" applyAlignment="1">
      <alignment horizontal="left" vertical="center" wrapText="1"/>
    </xf>
    <xf numFmtId="0" fontId="15" fillId="0" borderId="37" xfId="5" applyFont="1" applyFill="1" applyBorder="1" applyAlignment="1">
      <alignment horizontal="left" vertical="center" wrapText="1"/>
    </xf>
    <xf numFmtId="0" fontId="15" fillId="0" borderId="51" xfId="5" applyFont="1" applyFill="1" applyBorder="1" applyAlignment="1">
      <alignment horizontal="left" vertical="center" wrapText="1"/>
    </xf>
    <xf numFmtId="0" fontId="15" fillId="0" borderId="52" xfId="5" applyFont="1" applyFill="1" applyBorder="1" applyAlignment="1">
      <alignment horizontal="left" vertical="center" wrapText="1"/>
    </xf>
    <xf numFmtId="0" fontId="15" fillId="0" borderId="53" xfId="5" applyFont="1" applyFill="1" applyBorder="1" applyAlignment="1">
      <alignment horizontal="left" vertical="center" wrapText="1"/>
    </xf>
    <xf numFmtId="0" fontId="15" fillId="0" borderId="78" xfId="5" applyFont="1" applyFill="1" applyBorder="1" applyAlignment="1">
      <alignment horizontal="left" vertical="center" wrapText="1"/>
    </xf>
    <xf numFmtId="0" fontId="15" fillId="0" borderId="79" xfId="5" applyFont="1" applyFill="1" applyBorder="1" applyAlignment="1">
      <alignment horizontal="left" vertical="center" wrapText="1"/>
    </xf>
    <xf numFmtId="0" fontId="15" fillId="0" borderId="80" xfId="5" applyFont="1" applyFill="1" applyBorder="1" applyAlignment="1">
      <alignment horizontal="left" vertical="center" wrapText="1"/>
    </xf>
    <xf numFmtId="0" fontId="11" fillId="4" borderId="82" xfId="5" applyFont="1" applyFill="1" applyBorder="1" applyAlignment="1">
      <alignment horizontal="left" vertical="center" wrapText="1"/>
    </xf>
    <xf numFmtId="0" fontId="11" fillId="4" borderId="83" xfId="5" applyFont="1" applyFill="1" applyBorder="1" applyAlignment="1">
      <alignment horizontal="left" vertical="center" wrapText="1"/>
    </xf>
    <xf numFmtId="0" fontId="11" fillId="4" borderId="84" xfId="5" applyFont="1" applyFill="1" applyBorder="1" applyAlignment="1">
      <alignment horizontal="left" vertical="center" wrapText="1"/>
    </xf>
    <xf numFmtId="0" fontId="19" fillId="4" borderId="25" xfId="7" applyFont="1" applyFill="1" applyBorder="1" applyAlignment="1">
      <alignment horizontal="left" vertical="center"/>
    </xf>
    <xf numFmtId="0" fontId="11" fillId="4" borderId="0" xfId="0" applyFont="1" applyFill="1" applyBorder="1" applyAlignment="1">
      <alignment horizontal="left" vertical="center"/>
    </xf>
    <xf numFmtId="0" fontId="11" fillId="4" borderId="26" xfId="0" applyFont="1" applyFill="1" applyBorder="1" applyAlignment="1">
      <alignment horizontal="left" vertical="center"/>
    </xf>
    <xf numFmtId="0" fontId="11" fillId="4" borderId="57" xfId="5" applyFont="1" applyFill="1" applyBorder="1" applyAlignment="1">
      <alignment horizontal="center" vertical="center"/>
    </xf>
    <xf numFmtId="0" fontId="11" fillId="4" borderId="43" xfId="5" applyFont="1" applyFill="1" applyBorder="1" applyAlignment="1">
      <alignment horizontal="center" vertical="center"/>
    </xf>
    <xf numFmtId="0" fontId="11" fillId="4" borderId="58" xfId="5" applyFont="1" applyFill="1" applyBorder="1" applyAlignment="1">
      <alignment horizontal="center" vertical="center"/>
    </xf>
    <xf numFmtId="0" fontId="10" fillId="3" borderId="2" xfId="6" applyFont="1" applyFill="1" applyBorder="1" applyAlignment="1">
      <alignment horizontal="center" vertical="center"/>
    </xf>
    <xf numFmtId="0" fontId="10" fillId="3" borderId="3" xfId="6" applyFont="1" applyFill="1" applyBorder="1" applyAlignment="1">
      <alignment horizontal="center" vertical="center"/>
    </xf>
    <xf numFmtId="0" fontId="10" fillId="3" borderId="4" xfId="6" applyFont="1" applyFill="1" applyBorder="1" applyAlignment="1">
      <alignment horizontal="center" vertical="center"/>
    </xf>
    <xf numFmtId="0" fontId="15" fillId="8" borderId="54" xfId="5" applyFont="1" applyFill="1" applyBorder="1" applyAlignment="1">
      <alignment horizontal="left" vertical="center" wrapText="1"/>
    </xf>
    <xf numFmtId="0" fontId="15" fillId="8" borderId="55" xfId="5" applyFont="1" applyFill="1" applyBorder="1" applyAlignment="1">
      <alignment horizontal="left" vertical="center" wrapText="1"/>
    </xf>
    <xf numFmtId="0" fontId="15" fillId="8" borderId="56" xfId="5" applyFont="1" applyFill="1" applyBorder="1" applyAlignment="1">
      <alignment horizontal="left" vertical="center" wrapText="1"/>
    </xf>
    <xf numFmtId="0" fontId="11" fillId="4" borderId="30" xfId="6" applyFont="1" applyFill="1" applyBorder="1" applyAlignment="1">
      <alignment horizontal="center" vertical="center" wrapText="1"/>
    </xf>
    <xf numFmtId="0" fontId="17" fillId="8" borderId="22" xfId="5" applyFont="1" applyFill="1" applyBorder="1" applyAlignment="1">
      <alignment horizontal="left" vertical="center" wrapText="1"/>
    </xf>
    <xf numFmtId="0" fontId="17" fillId="8" borderId="23" xfId="5" applyFont="1" applyFill="1" applyBorder="1" applyAlignment="1">
      <alignment horizontal="left" vertical="center"/>
    </xf>
    <xf numFmtId="0" fontId="17" fillId="8" borderId="24" xfId="5" applyFont="1" applyFill="1" applyBorder="1" applyAlignment="1">
      <alignment horizontal="left" vertical="center"/>
    </xf>
    <xf numFmtId="9" fontId="11" fillId="5" borderId="29" xfId="0" applyNumberFormat="1" applyFont="1" applyFill="1" applyBorder="1" applyAlignment="1">
      <alignment horizontal="left" vertical="center" wrapText="1"/>
    </xf>
    <xf numFmtId="9" fontId="11" fillId="5" borderId="30" xfId="0" applyNumberFormat="1" applyFont="1" applyFill="1" applyBorder="1" applyAlignment="1">
      <alignment horizontal="left" vertical="center" wrapText="1"/>
    </xf>
    <xf numFmtId="9" fontId="11" fillId="5" borderId="31" xfId="0" applyNumberFormat="1" applyFont="1" applyFill="1" applyBorder="1" applyAlignment="1">
      <alignment horizontal="left" vertical="center" wrapText="1"/>
    </xf>
    <xf numFmtId="9" fontId="10" fillId="2" borderId="45" xfId="5" applyNumberFormat="1" applyFont="1" applyFill="1" applyBorder="1" applyAlignment="1">
      <alignment horizontal="center" vertical="center" wrapText="1"/>
    </xf>
    <xf numFmtId="9" fontId="10" fillId="2" borderId="44" xfId="5" applyNumberFormat="1" applyFont="1" applyFill="1" applyBorder="1" applyAlignment="1">
      <alignment horizontal="center" vertical="center" wrapText="1"/>
    </xf>
    <xf numFmtId="9" fontId="10" fillId="2" borderId="46" xfId="5" applyNumberFormat="1" applyFont="1" applyFill="1" applyBorder="1" applyAlignment="1">
      <alignment horizontal="center" vertical="center" wrapText="1"/>
    </xf>
    <xf numFmtId="9" fontId="10" fillId="5" borderId="25" xfId="0" applyNumberFormat="1" applyFont="1" applyFill="1" applyBorder="1" applyAlignment="1">
      <alignment horizontal="left" vertical="center" wrapText="1"/>
    </xf>
    <xf numFmtId="9" fontId="10" fillId="5" borderId="0" xfId="0" applyNumberFormat="1" applyFont="1" applyFill="1" applyBorder="1" applyAlignment="1">
      <alignment horizontal="left" vertical="center" wrapText="1"/>
    </xf>
    <xf numFmtId="9" fontId="10" fillId="5" borderId="26" xfId="0" applyNumberFormat="1" applyFont="1" applyFill="1" applyBorder="1" applyAlignment="1">
      <alignment horizontal="left" vertical="center" wrapText="1"/>
    </xf>
    <xf numFmtId="9" fontId="11" fillId="5" borderId="25" xfId="0" applyNumberFormat="1" applyFont="1" applyFill="1" applyBorder="1" applyAlignment="1">
      <alignment horizontal="left" vertical="center" wrapText="1"/>
    </xf>
    <xf numFmtId="9" fontId="11" fillId="5" borderId="0" xfId="0" applyNumberFormat="1" applyFont="1" applyFill="1" applyBorder="1" applyAlignment="1">
      <alignment horizontal="left" vertical="center" wrapText="1"/>
    </xf>
    <xf numFmtId="9" fontId="11" fillId="5" borderId="26" xfId="0" applyNumberFormat="1" applyFont="1" applyFill="1" applyBorder="1" applyAlignment="1">
      <alignment horizontal="left" vertical="center" wrapText="1"/>
    </xf>
    <xf numFmtId="9" fontId="11" fillId="4" borderId="5" xfId="0" applyNumberFormat="1" applyFont="1" applyFill="1" applyBorder="1" applyAlignment="1">
      <alignment horizontal="left" vertical="center" wrapText="1"/>
    </xf>
    <xf numFmtId="9" fontId="11" fillId="4" borderId="7" xfId="0" applyNumberFormat="1" applyFont="1" applyFill="1" applyBorder="1" applyAlignment="1">
      <alignment horizontal="left" vertical="center" wrapText="1"/>
    </xf>
    <xf numFmtId="9" fontId="11" fillId="4" borderId="29" xfId="0" applyNumberFormat="1" applyFont="1" applyFill="1" applyBorder="1" applyAlignment="1">
      <alignment horizontal="left" vertical="center" wrapText="1"/>
    </xf>
    <xf numFmtId="9" fontId="11" fillId="4" borderId="30" xfId="0" applyNumberFormat="1" applyFont="1" applyFill="1" applyBorder="1" applyAlignment="1">
      <alignment horizontal="left" vertical="center" wrapText="1"/>
    </xf>
    <xf numFmtId="9" fontId="11" fillId="4" borderId="31" xfId="0" applyNumberFormat="1" applyFont="1" applyFill="1" applyBorder="1" applyAlignment="1">
      <alignment horizontal="left" vertical="center" wrapText="1"/>
    </xf>
    <xf numFmtId="0" fontId="10" fillId="7" borderId="45" xfId="0" applyFont="1" applyFill="1" applyBorder="1" applyAlignment="1">
      <alignment horizontal="center" vertical="center" wrapText="1"/>
    </xf>
    <xf numFmtId="0" fontId="10" fillId="7" borderId="44" xfId="0" applyFont="1" applyFill="1" applyBorder="1" applyAlignment="1">
      <alignment horizontal="center" vertical="center" wrapText="1"/>
    </xf>
    <xf numFmtId="0" fontId="10" fillId="7" borderId="46" xfId="0" applyFont="1" applyFill="1" applyBorder="1" applyAlignment="1">
      <alignment horizontal="center" vertical="center" wrapText="1"/>
    </xf>
    <xf numFmtId="9" fontId="11" fillId="4" borderId="45" xfId="0" applyNumberFormat="1" applyFont="1" applyFill="1" applyBorder="1" applyAlignment="1">
      <alignment horizontal="left" vertical="center" wrapText="1"/>
    </xf>
    <xf numFmtId="9" fontId="11" fillId="4" borderId="44" xfId="0" applyNumberFormat="1" applyFont="1" applyFill="1" applyBorder="1" applyAlignment="1">
      <alignment horizontal="left" vertical="center" wrapText="1"/>
    </xf>
    <xf numFmtId="9" fontId="11" fillId="4" borderId="17" xfId="0" applyNumberFormat="1" applyFont="1" applyFill="1" applyBorder="1" applyAlignment="1">
      <alignment horizontal="left" vertical="center" wrapText="1"/>
    </xf>
    <xf numFmtId="16" fontId="11" fillId="4" borderId="12" xfId="0" quotePrefix="1" applyNumberFormat="1" applyFont="1" applyFill="1" applyBorder="1" applyAlignment="1">
      <alignment horizontal="center" vertical="center"/>
    </xf>
    <xf numFmtId="16" fontId="11" fillId="4" borderId="13" xfId="0" quotePrefix="1" applyNumberFormat="1" applyFont="1" applyFill="1" applyBorder="1" applyAlignment="1">
      <alignment horizontal="center" vertical="center"/>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4" borderId="14" xfId="0" applyFont="1" applyFill="1" applyBorder="1" applyAlignment="1">
      <alignment horizontal="left" vertical="center" wrapText="1"/>
    </xf>
    <xf numFmtId="0" fontId="11" fillId="4" borderId="64" xfId="0" applyFont="1" applyFill="1" applyBorder="1" applyAlignment="1">
      <alignment horizontal="left" vertical="center" wrapText="1"/>
    </xf>
    <xf numFmtId="0" fontId="11" fillId="4" borderId="86"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7"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11" fillId="4" borderId="38" xfId="0" applyFont="1" applyFill="1" applyBorder="1" applyAlignment="1">
      <alignment horizontal="left" vertical="center" wrapText="1"/>
    </xf>
    <xf numFmtId="0" fontId="11" fillId="4" borderId="62" xfId="0" applyFont="1" applyFill="1" applyBorder="1" applyAlignment="1">
      <alignment horizontal="left" vertical="center" wrapText="1"/>
    </xf>
    <xf numFmtId="0" fontId="11" fillId="4" borderId="87" xfId="0" applyFont="1" applyFill="1" applyBorder="1" applyAlignment="1">
      <alignment horizontal="left" vertical="center" wrapText="1"/>
    </xf>
    <xf numFmtId="0" fontId="11" fillId="4" borderId="6" xfId="0" quotePrefix="1" applyFont="1" applyFill="1" applyBorder="1" applyAlignment="1">
      <alignment horizontal="center"/>
    </xf>
    <xf numFmtId="0" fontId="11" fillId="4" borderId="10" xfId="0" quotePrefix="1" applyFont="1" applyFill="1" applyBorder="1" applyAlignment="1">
      <alignment horizontal="center"/>
    </xf>
    <xf numFmtId="16" fontId="11" fillId="4" borderId="6" xfId="0" quotePrefix="1" applyNumberFormat="1" applyFont="1" applyFill="1" applyBorder="1" applyAlignment="1">
      <alignment horizontal="center"/>
    </xf>
    <xf numFmtId="16" fontId="11" fillId="4" borderId="10" xfId="0" quotePrefix="1" applyNumberFormat="1" applyFont="1" applyFill="1" applyBorder="1" applyAlignment="1">
      <alignment horizontal="center"/>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0" fillId="2" borderId="4" xfId="0" applyFont="1" applyFill="1" applyBorder="1" applyAlignment="1">
      <alignment vertical="center" wrapText="1"/>
    </xf>
    <xf numFmtId="0" fontId="15" fillId="5" borderId="11" xfId="5" applyFont="1" applyFill="1" applyBorder="1" applyAlignment="1">
      <alignment vertical="center" wrapText="1"/>
    </xf>
    <xf numFmtId="0" fontId="15" fillId="5" borderId="12" xfId="5" applyFont="1" applyFill="1" applyBorder="1" applyAlignment="1">
      <alignment vertical="center" wrapText="1"/>
    </xf>
    <xf numFmtId="0" fontId="15" fillId="5" borderId="13" xfId="5" applyFont="1" applyFill="1" applyBorder="1" applyAlignment="1">
      <alignment vertical="center" wrapText="1"/>
    </xf>
    <xf numFmtId="0" fontId="11" fillId="4" borderId="9" xfId="0" applyFont="1" applyFill="1" applyBorder="1" applyAlignment="1">
      <alignment horizontal="left" wrapText="1"/>
    </xf>
    <xf numFmtId="0" fontId="11" fillId="4" borderId="6" xfId="0" applyFont="1" applyFill="1" applyBorder="1" applyAlignment="1">
      <alignment horizontal="left" wrapText="1"/>
    </xf>
    <xf numFmtId="0" fontId="11" fillId="4" borderId="11" xfId="0" applyFont="1" applyFill="1" applyBorder="1" applyAlignment="1">
      <alignment horizontal="left" wrapText="1"/>
    </xf>
    <xf numFmtId="0" fontId="11" fillId="4" borderId="12" xfId="0" applyFont="1" applyFill="1" applyBorder="1" applyAlignment="1">
      <alignment horizontal="left" wrapText="1"/>
    </xf>
    <xf numFmtId="0" fontId="10" fillId="6" borderId="39" xfId="0" applyFont="1" applyFill="1" applyBorder="1" applyAlignment="1" applyProtection="1">
      <alignment horizontal="center" vertical="center" wrapText="1"/>
      <protection locked="0"/>
    </xf>
    <xf numFmtId="0" fontId="10" fillId="6" borderId="44" xfId="0" applyFont="1" applyFill="1" applyBorder="1" applyAlignment="1" applyProtection="1">
      <alignment horizontal="center" vertical="center" wrapText="1"/>
      <protection locked="0"/>
    </xf>
    <xf numFmtId="0" fontId="10" fillId="6" borderId="23" xfId="0" applyFont="1" applyFill="1" applyBorder="1" applyAlignment="1" applyProtection="1">
      <alignment horizontal="center" vertical="center" wrapText="1"/>
      <protection locked="0"/>
    </xf>
    <xf numFmtId="0" fontId="14" fillId="4" borderId="9"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1" fillId="4" borderId="6" xfId="0" applyFont="1" applyFill="1" applyBorder="1" applyAlignment="1">
      <alignment horizontal="left" vertical="center" wrapText="1"/>
    </xf>
    <xf numFmtId="0" fontId="11" fillId="4" borderId="48" xfId="0" applyFont="1" applyFill="1" applyBorder="1" applyAlignment="1">
      <alignment horizontal="left" vertical="center" wrapText="1"/>
    </xf>
    <xf numFmtId="0" fontId="11" fillId="4" borderId="36" xfId="0" applyFont="1" applyFill="1" applyBorder="1" applyAlignment="1">
      <alignment horizontal="left" vertical="center" wrapText="1"/>
    </xf>
    <xf numFmtId="0" fontId="11" fillId="4" borderId="37" xfId="0" applyFont="1" applyFill="1" applyBorder="1" applyAlignment="1">
      <alignment horizontal="left" vertical="center" wrapText="1"/>
    </xf>
    <xf numFmtId="0" fontId="14" fillId="4" borderId="10" xfId="0" applyFont="1" applyFill="1" applyBorder="1" applyAlignment="1">
      <alignment horizontal="center" vertical="center" wrapText="1"/>
    </xf>
    <xf numFmtId="0" fontId="11" fillId="4" borderId="6" xfId="0" quotePrefix="1" applyFont="1" applyFill="1" applyBorder="1" applyAlignment="1">
      <alignment horizontal="center" vertical="center" wrapText="1"/>
    </xf>
    <xf numFmtId="0" fontId="11" fillId="4" borderId="10" xfId="0" quotePrefix="1" applyFont="1" applyFill="1" applyBorder="1" applyAlignment="1">
      <alignment horizontal="center" vertical="center" wrapText="1"/>
    </xf>
    <xf numFmtId="16" fontId="11" fillId="4" borderId="6" xfId="0" quotePrefix="1" applyNumberFormat="1" applyFont="1" applyFill="1" applyBorder="1" applyAlignment="1">
      <alignment horizontal="center" vertical="center"/>
    </xf>
    <xf numFmtId="16" fontId="11" fillId="4" borderId="10" xfId="0" quotePrefix="1" applyNumberFormat="1" applyFont="1" applyFill="1" applyBorder="1" applyAlignment="1">
      <alignment horizontal="center" vertical="center"/>
    </xf>
    <xf numFmtId="9" fontId="11" fillId="5" borderId="5" xfId="0" applyNumberFormat="1" applyFont="1" applyFill="1" applyBorder="1" applyAlignment="1">
      <alignment horizontal="left" vertical="center" wrapText="1" indent="2"/>
    </xf>
    <xf numFmtId="9" fontId="11" fillId="5" borderId="17" xfId="0" applyNumberFormat="1" applyFont="1" applyFill="1" applyBorder="1" applyAlignment="1">
      <alignment horizontal="left" vertical="center" wrapText="1" indent="2"/>
    </xf>
    <xf numFmtId="9" fontId="11" fillId="5" borderId="7" xfId="0" applyNumberFormat="1" applyFont="1" applyFill="1" applyBorder="1" applyAlignment="1">
      <alignment horizontal="left" vertical="center" wrapText="1" indent="2"/>
    </xf>
    <xf numFmtId="9" fontId="11" fillId="5" borderId="66" xfId="0" applyNumberFormat="1" applyFont="1" applyFill="1" applyBorder="1" applyAlignment="1">
      <alignment horizontal="left" vertical="center" wrapText="1" indent="2"/>
    </xf>
    <xf numFmtId="9" fontId="11" fillId="5" borderId="48" xfId="0" applyNumberFormat="1" applyFont="1" applyFill="1" applyBorder="1" applyAlignment="1">
      <alignment horizontal="left" vertical="center" wrapText="1" indent="2"/>
    </xf>
    <xf numFmtId="9" fontId="11" fillId="5" borderId="67" xfId="0" applyNumberFormat="1" applyFont="1" applyFill="1" applyBorder="1" applyAlignment="1">
      <alignment horizontal="left" vertical="center" wrapText="1" indent="2"/>
    </xf>
    <xf numFmtId="0" fontId="14" fillId="4" borderId="5"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1" fillId="5" borderId="5" xfId="0" applyFont="1" applyFill="1" applyBorder="1" applyAlignment="1">
      <alignment horizontal="left" wrapText="1"/>
    </xf>
    <xf numFmtId="0" fontId="11" fillId="5" borderId="7" xfId="0" applyFont="1" applyFill="1" applyBorder="1" applyAlignment="1">
      <alignment horizontal="left" wrapText="1"/>
    </xf>
    <xf numFmtId="0" fontId="11" fillId="5" borderId="17" xfId="0" applyFont="1" applyFill="1" applyBorder="1" applyAlignment="1">
      <alignment horizontal="left" wrapText="1"/>
    </xf>
    <xf numFmtId="0" fontId="11" fillId="5" borderId="5" xfId="0" applyFont="1" applyFill="1" applyBorder="1" applyAlignment="1">
      <alignment horizontal="left"/>
    </xf>
    <xf numFmtId="0" fontId="11" fillId="5" borderId="7" xfId="0" applyFont="1" applyFill="1" applyBorder="1" applyAlignment="1">
      <alignment horizontal="left"/>
    </xf>
    <xf numFmtId="0" fontId="11" fillId="5" borderId="17" xfId="0" applyFont="1" applyFill="1" applyBorder="1" applyAlignment="1">
      <alignment horizontal="left"/>
    </xf>
    <xf numFmtId="0" fontId="11" fillId="5" borderId="48" xfId="0" applyFont="1" applyFill="1" applyBorder="1" applyAlignment="1">
      <alignment horizontal="left" wrapText="1"/>
    </xf>
    <xf numFmtId="0" fontId="11" fillId="5" borderId="36" xfId="0" applyFont="1" applyFill="1" applyBorder="1" applyAlignment="1">
      <alignment horizontal="left" wrapText="1"/>
    </xf>
    <xf numFmtId="0" fontId="11" fillId="5" borderId="49" xfId="0" applyFont="1" applyFill="1" applyBorder="1" applyAlignment="1">
      <alignment horizontal="left" wrapText="1"/>
    </xf>
    <xf numFmtId="0" fontId="14" fillId="4" borderId="16"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47" xfId="0" applyFont="1" applyFill="1" applyBorder="1" applyAlignment="1">
      <alignment horizontal="center" vertical="center" wrapText="1"/>
    </xf>
    <xf numFmtId="0" fontId="11" fillId="5" borderId="37" xfId="0" applyFont="1" applyFill="1" applyBorder="1" applyAlignment="1">
      <alignment horizontal="center" vertical="center" wrapText="1"/>
    </xf>
    <xf numFmtId="169" fontId="11" fillId="4" borderId="25" xfId="0" applyNumberFormat="1" applyFont="1" applyFill="1" applyBorder="1" applyAlignment="1">
      <alignment horizontal="center" vertical="center" wrapText="1"/>
    </xf>
    <xf numFmtId="169" fontId="11" fillId="4" borderId="0" xfId="0" applyNumberFormat="1" applyFont="1" applyFill="1" applyBorder="1" applyAlignment="1">
      <alignment horizontal="center" vertical="center" wrapText="1"/>
    </xf>
    <xf numFmtId="169" fontId="11" fillId="4" borderId="26" xfId="0" applyNumberFormat="1" applyFont="1" applyFill="1" applyBorder="1" applyAlignment="1">
      <alignment horizontal="center" vertical="center" wrapText="1"/>
    </xf>
    <xf numFmtId="169" fontId="11" fillId="4" borderId="58" xfId="0" applyNumberFormat="1" applyFont="1" applyFill="1" applyBorder="1" applyAlignment="1">
      <alignment horizontal="center" vertical="center" wrapText="1"/>
    </xf>
    <xf numFmtId="169" fontId="11" fillId="4" borderId="85" xfId="0" applyNumberFormat="1" applyFont="1" applyFill="1" applyBorder="1" applyAlignment="1">
      <alignment horizontal="center" vertical="center" wrapText="1"/>
    </xf>
    <xf numFmtId="169" fontId="11" fillId="4" borderId="31" xfId="0" applyNumberFormat="1"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4" borderId="48" xfId="0" applyFont="1" applyFill="1" applyBorder="1" applyAlignment="1">
      <alignment vertical="center" wrapText="1"/>
    </xf>
    <xf numFmtId="0" fontId="10" fillId="4" borderId="36" xfId="0" applyFont="1" applyFill="1" applyBorder="1" applyAlignment="1">
      <alignment vertical="center" wrapText="1"/>
    </xf>
    <xf numFmtId="0" fontId="10" fillId="4" borderId="37" xfId="0" applyFont="1" applyFill="1" applyBorder="1" applyAlignment="1">
      <alignment vertical="center" wrapText="1"/>
    </xf>
    <xf numFmtId="0" fontId="10" fillId="5" borderId="22" xfId="0" applyFont="1" applyFill="1" applyBorder="1" applyAlignment="1">
      <alignment horizontal="left" vertical="center" wrapText="1"/>
    </xf>
    <xf numFmtId="0" fontId="10" fillId="5" borderId="23" xfId="0" applyFont="1" applyFill="1" applyBorder="1" applyAlignment="1">
      <alignment horizontal="left" vertical="center" wrapText="1"/>
    </xf>
    <xf numFmtId="0" fontId="10" fillId="5" borderId="24" xfId="0" applyFont="1" applyFill="1" applyBorder="1" applyAlignment="1">
      <alignment horizontal="left" vertical="center" wrapText="1"/>
    </xf>
    <xf numFmtId="0" fontId="10" fillId="5" borderId="25"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5"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26" xfId="0" applyFont="1" applyFill="1" applyBorder="1" applyAlignment="1">
      <alignment horizontal="left" vertical="center" wrapText="1"/>
    </xf>
    <xf numFmtId="0" fontId="11" fillId="4" borderId="25" xfId="0" applyFont="1" applyFill="1" applyBorder="1" applyAlignment="1">
      <alignment vertical="top" wrapText="1"/>
    </xf>
    <xf numFmtId="0" fontId="11" fillId="4" borderId="0" xfId="0" applyFont="1" applyFill="1" applyBorder="1" applyAlignment="1">
      <alignment horizontal="left" vertical="center" wrapText="1"/>
    </xf>
    <xf numFmtId="0" fontId="11" fillId="4" borderId="26" xfId="0" applyFont="1" applyFill="1" applyBorder="1" applyAlignment="1">
      <alignment horizontal="left" vertical="center" wrapText="1"/>
    </xf>
    <xf numFmtId="0" fontId="11" fillId="5" borderId="0" xfId="0" applyFont="1" applyFill="1" applyBorder="1" applyAlignment="1">
      <alignment horizontal="left" vertical="center" wrapText="1"/>
    </xf>
    <xf numFmtId="0" fontId="11" fillId="5" borderId="26" xfId="0" applyFont="1" applyFill="1" applyBorder="1" applyAlignment="1">
      <alignment horizontal="left" vertical="center" wrapText="1"/>
    </xf>
    <xf numFmtId="0" fontId="11" fillId="4" borderId="25" xfId="0" applyFont="1" applyFill="1" applyBorder="1" applyAlignment="1">
      <alignment horizontal="center" vertical="top" wrapText="1"/>
    </xf>
    <xf numFmtId="0" fontId="10" fillId="5" borderId="48" xfId="0" applyFont="1" applyFill="1" applyBorder="1" applyAlignment="1">
      <alignment horizontal="left" vertical="center" wrapText="1"/>
    </xf>
    <xf numFmtId="0" fontId="10" fillId="5" borderId="36" xfId="0" applyFont="1" applyFill="1" applyBorder="1" applyAlignment="1">
      <alignment horizontal="left" vertical="center" wrapText="1"/>
    </xf>
    <xf numFmtId="0" fontId="10" fillId="5" borderId="37" xfId="0" applyFont="1" applyFill="1" applyBorder="1" applyAlignment="1">
      <alignment horizontal="left" vertical="center" wrapText="1"/>
    </xf>
    <xf numFmtId="0" fontId="10" fillId="4" borderId="22"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10" fillId="4" borderId="24"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1" fillId="4" borderId="11" xfId="0" applyFont="1" applyFill="1" applyBorder="1" applyAlignment="1">
      <alignment horizontal="left"/>
    </xf>
    <xf numFmtId="0" fontId="11" fillId="4" borderId="49" xfId="0" applyFont="1" applyFill="1" applyBorder="1" applyAlignment="1">
      <alignment horizontal="left"/>
    </xf>
    <xf numFmtId="0" fontId="11" fillId="4" borderId="12" xfId="0" applyFont="1" applyFill="1" applyBorder="1" applyAlignment="1">
      <alignment horizontal="left"/>
    </xf>
    <xf numFmtId="0" fontId="11" fillId="5" borderId="49" xfId="0" applyFont="1" applyFill="1" applyBorder="1" applyAlignment="1">
      <alignment horizontal="center" vertical="center" wrapText="1"/>
    </xf>
    <xf numFmtId="0" fontId="11" fillId="4" borderId="48" xfId="0" applyFont="1" applyFill="1" applyBorder="1" applyAlignment="1">
      <alignment horizontal="left" vertical="center" wrapText="1" indent="2"/>
    </xf>
    <xf numFmtId="0" fontId="11" fillId="4" borderId="67" xfId="0" applyFont="1" applyFill="1" applyBorder="1" applyAlignment="1">
      <alignment horizontal="left" vertical="center" wrapText="1" indent="2"/>
    </xf>
    <xf numFmtId="0" fontId="11" fillId="5" borderId="58" xfId="0" applyFont="1" applyFill="1" applyBorder="1" applyAlignment="1">
      <alignment horizontal="center"/>
    </xf>
    <xf numFmtId="0" fontId="11" fillId="5" borderId="57" xfId="0" applyFont="1" applyFill="1" applyBorder="1" applyAlignment="1">
      <alignment horizontal="center"/>
    </xf>
    <xf numFmtId="0" fontId="11" fillId="4" borderId="17" xfId="0" applyFont="1" applyFill="1" applyBorder="1" applyAlignment="1">
      <alignment horizontal="left" wrapText="1"/>
    </xf>
    <xf numFmtId="0" fontId="10" fillId="7" borderId="40" xfId="0" applyFont="1" applyFill="1" applyBorder="1" applyAlignment="1">
      <alignment horizontal="center" vertical="center" wrapText="1"/>
    </xf>
    <xf numFmtId="0" fontId="10" fillId="7" borderId="39" xfId="0" applyFont="1" applyFill="1" applyBorder="1" applyAlignment="1">
      <alignment horizontal="center" vertical="center" wrapText="1"/>
    </xf>
    <xf numFmtId="0" fontId="11" fillId="4" borderId="9" xfId="0" applyFont="1" applyFill="1" applyBorder="1" applyAlignment="1">
      <alignment horizontal="left"/>
    </xf>
    <xf numFmtId="0" fontId="11" fillId="4" borderId="17" xfId="0" applyFont="1" applyFill="1" applyBorder="1" applyAlignment="1">
      <alignment horizontal="left"/>
    </xf>
    <xf numFmtId="0" fontId="11" fillId="4" borderId="6" xfId="0" applyFont="1" applyFill="1" applyBorder="1" applyAlignment="1">
      <alignment horizontal="left"/>
    </xf>
    <xf numFmtId="0" fontId="11" fillId="5" borderId="17" xfId="0" applyFont="1" applyFill="1" applyBorder="1" applyAlignment="1">
      <alignment horizontal="center" vertical="center" wrapText="1"/>
    </xf>
    <xf numFmtId="169" fontId="0" fillId="0" borderId="58" xfId="0" applyNumberFormat="1" applyBorder="1" applyAlignment="1">
      <alignment horizontal="center"/>
    </xf>
    <xf numFmtId="169" fontId="0" fillId="0" borderId="26" xfId="0" applyNumberFormat="1" applyBorder="1" applyAlignment="1">
      <alignment horizontal="center"/>
    </xf>
    <xf numFmtId="169" fontId="0" fillId="0" borderId="85" xfId="0" applyNumberFormat="1" applyBorder="1" applyAlignment="1">
      <alignment horizontal="center"/>
    </xf>
    <xf numFmtId="169" fontId="0" fillId="0" borderId="31" xfId="0" applyNumberFormat="1" applyBorder="1" applyAlignment="1">
      <alignment horizontal="center"/>
    </xf>
    <xf numFmtId="0" fontId="11" fillId="4" borderId="5" xfId="0" applyFont="1" applyFill="1" applyBorder="1" applyAlignment="1">
      <alignment horizontal="left" vertical="center" wrapText="1" indent="2"/>
    </xf>
    <xf numFmtId="0" fontId="11" fillId="4" borderId="17" xfId="0" applyFont="1" applyFill="1" applyBorder="1" applyAlignment="1">
      <alignment horizontal="left" vertical="center" wrapText="1" indent="2"/>
    </xf>
    <xf numFmtId="0" fontId="11" fillId="4" borderId="27" xfId="0" applyFont="1" applyFill="1" applyBorder="1" applyAlignment="1">
      <alignment horizontal="left" vertical="center" wrapText="1" indent="2"/>
    </xf>
    <xf numFmtId="0" fontId="11" fillId="4" borderId="62" xfId="0" applyFont="1" applyFill="1" applyBorder="1" applyAlignment="1">
      <alignment horizontal="left" vertical="center" wrapText="1" indent="2"/>
    </xf>
    <xf numFmtId="0" fontId="11" fillId="4" borderId="66" xfId="0" applyFont="1" applyFill="1" applyBorder="1" applyAlignment="1">
      <alignment horizontal="left" vertical="center" wrapText="1" indent="2"/>
    </xf>
    <xf numFmtId="0" fontId="10" fillId="4" borderId="48" xfId="0" applyFont="1" applyFill="1" applyBorder="1" applyAlignment="1">
      <alignment horizontal="left" vertical="center" wrapText="1"/>
    </xf>
    <xf numFmtId="0" fontId="10" fillId="4" borderId="36" xfId="0" applyFont="1" applyFill="1" applyBorder="1" applyAlignment="1">
      <alignment horizontal="left" vertical="center" wrapText="1"/>
    </xf>
    <xf numFmtId="0" fontId="10" fillId="4" borderId="37" xfId="0" applyFont="1" applyFill="1" applyBorder="1" applyAlignment="1">
      <alignment horizontal="left" vertical="center" wrapText="1"/>
    </xf>
    <xf numFmtId="0" fontId="10" fillId="4" borderId="22"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1" fillId="4" borderId="25" xfId="0" applyFont="1" applyFill="1" applyBorder="1" applyAlignment="1">
      <alignment horizontal="left" vertical="top" wrapText="1"/>
    </xf>
    <xf numFmtId="0" fontId="11" fillId="4" borderId="9" xfId="0" applyFont="1" applyFill="1" applyBorder="1" applyAlignment="1">
      <alignment horizontal="left" vertical="center" wrapText="1" indent="2"/>
    </xf>
    <xf numFmtId="0" fontId="11" fillId="4" borderId="6" xfId="0" applyFont="1" applyFill="1" applyBorder="1" applyAlignment="1">
      <alignment horizontal="left" vertical="center" wrapText="1" indent="2"/>
    </xf>
    <xf numFmtId="0" fontId="11" fillId="4" borderId="11" xfId="0" applyFont="1" applyFill="1" applyBorder="1" applyAlignment="1">
      <alignment horizontal="left" vertical="center" wrapText="1" indent="2"/>
    </xf>
    <xf numFmtId="0" fontId="11" fillId="4" borderId="74" xfId="0" applyFont="1" applyFill="1" applyBorder="1" applyAlignment="1">
      <alignment horizontal="left" vertical="center" wrapText="1" indent="2"/>
    </xf>
    <xf numFmtId="0" fontId="11" fillId="4" borderId="47"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48" xfId="0" applyFont="1" applyFill="1" applyBorder="1" applyAlignment="1">
      <alignment horizontal="left"/>
    </xf>
    <xf numFmtId="0" fontId="11" fillId="4" borderId="36" xfId="0" applyFont="1" applyFill="1" applyBorder="1" applyAlignment="1">
      <alignment horizontal="left"/>
    </xf>
    <xf numFmtId="0" fontId="11" fillId="4" borderId="5" xfId="0" applyFont="1" applyFill="1" applyBorder="1" applyAlignment="1">
      <alignment horizontal="left" wrapText="1"/>
    </xf>
    <xf numFmtId="0" fontId="11" fillId="4" borderId="7" xfId="0" applyFont="1" applyFill="1" applyBorder="1" applyAlignment="1">
      <alignment horizontal="left" wrapText="1"/>
    </xf>
    <xf numFmtId="0" fontId="11" fillId="4" borderId="5" xfId="0" applyFont="1" applyFill="1" applyBorder="1" applyAlignment="1">
      <alignment horizontal="left"/>
    </xf>
    <xf numFmtId="0" fontId="11" fillId="4" borderId="7" xfId="0" applyFont="1" applyFill="1" applyBorder="1" applyAlignment="1">
      <alignment horizontal="left"/>
    </xf>
    <xf numFmtId="0" fontId="10" fillId="4" borderId="48" xfId="0" applyFont="1" applyFill="1" applyBorder="1" applyAlignment="1">
      <alignment horizontal="left" vertical="center" wrapText="1" indent="3"/>
    </xf>
    <xf numFmtId="0" fontId="10" fillId="4" borderId="67" xfId="0" applyFont="1" applyFill="1" applyBorder="1" applyAlignment="1">
      <alignment horizontal="left" vertical="center" wrapText="1" indent="3"/>
    </xf>
    <xf numFmtId="0" fontId="11" fillId="4" borderId="16" xfId="0" applyFont="1" applyFill="1" applyBorder="1" applyAlignment="1">
      <alignment horizontal="center"/>
    </xf>
    <xf numFmtId="0" fontId="11" fillId="4" borderId="17" xfId="0" applyFont="1" applyFill="1" applyBorder="1" applyAlignment="1">
      <alignment horizontal="center"/>
    </xf>
    <xf numFmtId="169" fontId="0" fillId="0" borderId="0" xfId="0" applyNumberFormat="1" applyAlignment="1">
      <alignment horizontal="center"/>
    </xf>
    <xf numFmtId="169" fontId="0" fillId="0" borderId="30" xfId="0" applyNumberFormat="1" applyBorder="1" applyAlignment="1">
      <alignment horizontal="center"/>
    </xf>
    <xf numFmtId="0" fontId="10" fillId="4" borderId="5" xfId="0" applyFont="1" applyFill="1" applyBorder="1" applyAlignment="1">
      <alignment horizontal="left" vertical="center" wrapText="1" indent="4"/>
    </xf>
    <xf numFmtId="0" fontId="10" fillId="4" borderId="17" xfId="0" applyFont="1" applyFill="1" applyBorder="1" applyAlignment="1">
      <alignment horizontal="left" vertical="center" wrapText="1" indent="4"/>
    </xf>
    <xf numFmtId="0" fontId="10" fillId="4" borderId="5" xfId="0" applyFont="1" applyFill="1" applyBorder="1" applyAlignment="1">
      <alignment horizontal="left" vertical="center" wrapText="1" indent="3"/>
    </xf>
    <xf numFmtId="0" fontId="10" fillId="4" borderId="17" xfId="0" applyFont="1" applyFill="1" applyBorder="1" applyAlignment="1">
      <alignment horizontal="left" vertical="center" wrapText="1" indent="3"/>
    </xf>
    <xf numFmtId="0" fontId="11" fillId="4" borderId="73" xfId="0" applyFont="1" applyFill="1" applyBorder="1" applyAlignment="1">
      <alignment horizontal="center"/>
    </xf>
    <xf numFmtId="0" fontId="11" fillId="4" borderId="77" xfId="0" applyFont="1" applyFill="1" applyBorder="1" applyAlignment="1">
      <alignment horizontal="center"/>
    </xf>
    <xf numFmtId="0" fontId="11" fillId="4" borderId="27" xfId="0" applyFont="1" applyFill="1" applyBorder="1" applyAlignment="1">
      <alignment horizontal="left"/>
    </xf>
    <xf numFmtId="0" fontId="11" fillId="4" borderId="18" xfId="0" applyFont="1" applyFill="1" applyBorder="1" applyAlignment="1">
      <alignment horizontal="left"/>
    </xf>
    <xf numFmtId="0" fontId="11" fillId="4" borderId="62" xfId="0" applyFont="1" applyFill="1" applyBorder="1" applyAlignment="1">
      <alignment horizontal="left"/>
    </xf>
    <xf numFmtId="0" fontId="11" fillId="4" borderId="11" xfId="0" applyFont="1" applyFill="1" applyBorder="1"/>
    <xf numFmtId="0" fontId="11" fillId="4" borderId="49" xfId="0" applyFont="1" applyFill="1" applyBorder="1"/>
    <xf numFmtId="0" fontId="11" fillId="4" borderId="12" xfId="0" applyFont="1" applyFill="1" applyBorder="1"/>
    <xf numFmtId="0" fontId="11" fillId="4" borderId="9" xfId="0" applyFont="1" applyFill="1" applyBorder="1"/>
    <xf numFmtId="0" fontId="11" fillId="4" borderId="17" xfId="0" applyFont="1" applyFill="1" applyBorder="1"/>
    <xf numFmtId="0" fontId="11" fillId="4" borderId="6" xfId="0" applyFont="1" applyFill="1" applyBorder="1"/>
    <xf numFmtId="0" fontId="11" fillId="4" borderId="6"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74" xfId="0" applyFont="1" applyFill="1" applyBorder="1" applyAlignment="1">
      <alignment horizontal="center" vertical="center" wrapText="1"/>
    </xf>
    <xf numFmtId="0" fontId="11" fillId="4" borderId="9" xfId="0" applyFont="1" applyFill="1" applyBorder="1" applyAlignment="1">
      <alignment wrapText="1"/>
    </xf>
    <xf numFmtId="0" fontId="11" fillId="4" borderId="17" xfId="0" applyFont="1" applyFill="1" applyBorder="1" applyAlignment="1">
      <alignment wrapText="1"/>
    </xf>
    <xf numFmtId="0" fontId="11" fillId="4" borderId="6" xfId="0" applyFont="1" applyFill="1" applyBorder="1" applyAlignment="1">
      <alignment wrapText="1"/>
    </xf>
    <xf numFmtId="0" fontId="11" fillId="4" borderId="48" xfId="0" applyFont="1" applyFill="1" applyBorder="1" applyAlignment="1">
      <alignment horizontal="left" wrapText="1"/>
    </xf>
    <xf numFmtId="0" fontId="11" fillId="4" borderId="36" xfId="0" applyFont="1" applyFill="1" applyBorder="1" applyAlignment="1">
      <alignment horizontal="left" wrapText="1"/>
    </xf>
    <xf numFmtId="0" fontId="11" fillId="4" borderId="49" xfId="0" applyFont="1" applyFill="1" applyBorder="1" applyAlignment="1">
      <alignment horizontal="left" wrapText="1"/>
    </xf>
    <xf numFmtId="0" fontId="11" fillId="6" borderId="48" xfId="0" applyFont="1" applyFill="1" applyBorder="1" applyAlignment="1" applyProtection="1">
      <alignment vertical="top" wrapText="1"/>
      <protection locked="0"/>
    </xf>
    <xf numFmtId="0" fontId="11" fillId="6" borderId="36" xfId="0" applyFont="1" applyFill="1" applyBorder="1" applyAlignment="1" applyProtection="1">
      <alignment vertical="top" wrapText="1"/>
      <protection locked="0"/>
    </xf>
    <xf numFmtId="0" fontId="10" fillId="5" borderId="87" xfId="0" applyFont="1" applyFill="1" applyBorder="1" applyAlignment="1">
      <alignment horizontal="center" vertical="center" wrapText="1"/>
    </xf>
    <xf numFmtId="0" fontId="10" fillId="5" borderId="62" xfId="0" applyFont="1" applyFill="1" applyBorder="1" applyAlignment="1">
      <alignment horizontal="center" vertical="center" wrapText="1"/>
    </xf>
    <xf numFmtId="0" fontId="10" fillId="5" borderId="86" xfId="0" applyFont="1" applyFill="1" applyBorder="1" applyAlignment="1">
      <alignment horizontal="center" vertical="center" wrapText="1"/>
    </xf>
    <xf numFmtId="0" fontId="10" fillId="5" borderId="64" xfId="0" applyFont="1" applyFill="1" applyBorder="1" applyAlignment="1">
      <alignment horizontal="center" vertical="center" wrapText="1"/>
    </xf>
    <xf numFmtId="9" fontId="11" fillId="4" borderId="87" xfId="2" applyFont="1" applyFill="1" applyBorder="1" applyAlignment="1">
      <alignment horizontal="center" vertical="center"/>
    </xf>
    <xf numFmtId="9" fontId="11" fillId="4" borderId="62" xfId="2" applyFont="1" applyFill="1" applyBorder="1" applyAlignment="1">
      <alignment horizontal="center" vertical="center"/>
    </xf>
    <xf numFmtId="0" fontId="11" fillId="4" borderId="0"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7" xfId="0" applyFont="1" applyFill="1" applyBorder="1" applyAlignment="1">
      <alignment horizontal="center" vertical="center" wrapText="1"/>
    </xf>
    <xf numFmtId="9" fontId="11" fillId="4" borderId="16" xfId="2" applyFont="1" applyFill="1" applyBorder="1" applyAlignment="1">
      <alignment horizontal="center" vertical="center"/>
    </xf>
    <xf numFmtId="9" fontId="11" fillId="4" borderId="7" xfId="2" applyFont="1" applyFill="1" applyBorder="1" applyAlignment="1">
      <alignment horizontal="center" vertical="center"/>
    </xf>
    <xf numFmtId="9" fontId="11" fillId="4" borderId="17" xfId="2" applyFont="1" applyFill="1" applyBorder="1" applyAlignment="1">
      <alignment horizontal="center" vertical="center"/>
    </xf>
    <xf numFmtId="0" fontId="10" fillId="5" borderId="38"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6" xfId="0" applyFont="1" applyFill="1" applyBorder="1" applyAlignment="1">
      <alignment horizontal="center" vertical="center" wrapText="1"/>
    </xf>
    <xf numFmtId="2" fontId="11" fillId="4" borderId="1" xfId="0" applyNumberFormat="1" applyFont="1" applyFill="1" applyBorder="1" applyAlignment="1">
      <alignment horizontal="center" vertical="center"/>
    </xf>
    <xf numFmtId="0" fontId="11" fillId="5" borderId="22" xfId="0" applyFont="1" applyFill="1" applyBorder="1" applyAlignment="1">
      <alignment horizontal="left" vertical="center" wrapText="1"/>
    </xf>
    <xf numFmtId="0" fontId="11" fillId="5" borderId="23" xfId="0" applyFont="1" applyFill="1" applyBorder="1" applyAlignment="1">
      <alignment horizontal="left" vertical="center" wrapText="1"/>
    </xf>
    <xf numFmtId="0" fontId="11" fillId="5" borderId="24" xfId="0" applyFont="1" applyFill="1" applyBorder="1" applyAlignment="1">
      <alignment horizontal="left" vertical="center" wrapText="1"/>
    </xf>
    <xf numFmtId="0" fontId="11" fillId="5" borderId="48" xfId="0" applyFont="1" applyFill="1" applyBorder="1" applyAlignment="1">
      <alignment horizontal="left" vertical="center" wrapText="1"/>
    </xf>
    <xf numFmtId="0" fontId="11" fillId="5" borderId="36" xfId="0" applyFont="1" applyFill="1" applyBorder="1" applyAlignment="1">
      <alignment horizontal="left" vertical="center" wrapText="1"/>
    </xf>
    <xf numFmtId="0" fontId="11" fillId="5" borderId="37" xfId="0" applyFont="1" applyFill="1" applyBorder="1" applyAlignment="1">
      <alignment horizontal="left" vertical="center" wrapText="1"/>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5" borderId="10" xfId="0" applyFont="1" applyFill="1" applyBorder="1" applyAlignment="1">
      <alignment horizontal="center" vertical="center" wrapText="1"/>
    </xf>
    <xf numFmtId="2" fontId="11" fillId="4" borderId="81" xfId="0" applyNumberFormat="1" applyFont="1" applyFill="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1" fillId="4" borderId="27" xfId="0" applyFont="1" applyFill="1" applyBorder="1" applyAlignment="1">
      <alignment horizontal="left" vertical="center" wrapText="1"/>
    </xf>
    <xf numFmtId="0" fontId="11" fillId="4" borderId="18" xfId="0" applyFont="1" applyFill="1" applyBorder="1" applyAlignment="1">
      <alignment horizontal="left" vertical="center" wrapText="1"/>
    </xf>
    <xf numFmtId="0" fontId="11" fillId="4" borderId="28" xfId="0" applyFont="1" applyFill="1" applyBorder="1" applyAlignment="1">
      <alignment horizontal="left" vertical="center" wrapText="1"/>
    </xf>
    <xf numFmtId="0" fontId="11" fillId="4" borderId="25" xfId="0" applyFont="1" applyFill="1" applyBorder="1" applyAlignment="1">
      <alignment horizontal="left" vertical="center" wrapText="1"/>
    </xf>
    <xf numFmtId="168" fontId="11" fillId="4" borderId="6" xfId="2" applyNumberFormat="1" applyFont="1" applyFill="1" applyBorder="1" applyAlignment="1">
      <alignment horizontal="center" vertical="center"/>
    </xf>
    <xf numFmtId="0" fontId="11" fillId="5" borderId="29" xfId="0" applyFont="1" applyFill="1" applyBorder="1" applyAlignment="1" applyProtection="1">
      <alignment horizontal="left" vertical="center" wrapText="1"/>
    </xf>
    <xf numFmtId="0" fontId="11" fillId="5" borderId="30" xfId="0" applyFont="1" applyFill="1" applyBorder="1" applyAlignment="1" applyProtection="1">
      <alignment horizontal="left" vertical="center" wrapText="1"/>
    </xf>
    <xf numFmtId="0" fontId="11" fillId="5" borderId="31" xfId="0" applyFont="1" applyFill="1" applyBorder="1" applyAlignment="1" applyProtection="1">
      <alignment horizontal="left" vertical="center" wrapText="1"/>
    </xf>
    <xf numFmtId="0" fontId="11" fillId="4" borderId="0" xfId="0" applyFont="1" applyFill="1" applyBorder="1" applyAlignment="1">
      <alignment horizontal="center" vertical="center"/>
    </xf>
    <xf numFmtId="0" fontId="11" fillId="5" borderId="5"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11" fillId="6" borderId="5" xfId="0" applyFont="1" applyFill="1" applyBorder="1" applyAlignment="1" applyProtection="1">
      <alignment horizontal="left" vertical="top" wrapText="1"/>
      <protection locked="0"/>
    </xf>
    <xf numFmtId="0" fontId="11" fillId="6" borderId="7" xfId="0" applyFont="1" applyFill="1" applyBorder="1" applyAlignment="1" applyProtection="1">
      <alignment horizontal="left" vertical="top" wrapText="1"/>
      <protection locked="0"/>
    </xf>
    <xf numFmtId="0" fontId="11" fillId="5" borderId="8" xfId="0" applyFont="1" applyFill="1" applyBorder="1" applyAlignment="1">
      <alignment horizontal="left" wrapText="1"/>
    </xf>
    <xf numFmtId="0" fontId="11" fillId="5" borderId="48" xfId="0" applyFont="1" applyFill="1" applyBorder="1" applyAlignment="1" applyProtection="1">
      <alignment horizontal="left" vertical="center" wrapText="1"/>
      <protection locked="0"/>
    </xf>
    <xf numFmtId="0" fontId="11" fillId="5" borderId="36" xfId="0" applyFont="1" applyFill="1" applyBorder="1" applyAlignment="1" applyProtection="1">
      <alignment horizontal="left" vertical="center" wrapText="1"/>
      <protection locked="0"/>
    </xf>
    <xf numFmtId="0" fontId="11" fillId="5" borderId="37" xfId="0" applyFont="1" applyFill="1" applyBorder="1" applyAlignment="1" applyProtection="1">
      <alignment horizontal="left" vertical="center" wrapText="1"/>
      <protection locked="0"/>
    </xf>
    <xf numFmtId="0" fontId="15" fillId="5" borderId="0" xfId="5" applyFont="1" applyFill="1" applyBorder="1" applyAlignment="1">
      <alignment horizontal="center" vertical="center" wrapText="1"/>
    </xf>
    <xf numFmtId="0" fontId="11" fillId="5" borderId="45"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5" fillId="5" borderId="29" xfId="5" applyFont="1" applyFill="1" applyBorder="1" applyAlignment="1">
      <alignment horizontal="left" vertical="center" wrapText="1"/>
    </xf>
    <xf numFmtId="0" fontId="15" fillId="5" borderId="30" xfId="5" applyFont="1" applyFill="1" applyBorder="1" applyAlignment="1">
      <alignment horizontal="left" vertical="center" wrapText="1"/>
    </xf>
    <xf numFmtId="0" fontId="15" fillId="5" borderId="31" xfId="5" applyFont="1" applyFill="1" applyBorder="1" applyAlignment="1">
      <alignment horizontal="left" vertical="center" wrapText="1"/>
    </xf>
    <xf numFmtId="0" fontId="11" fillId="5" borderId="23" xfId="0" applyFont="1" applyFill="1" applyBorder="1" applyAlignment="1">
      <alignment horizontal="center" vertical="center" wrapText="1"/>
    </xf>
    <xf numFmtId="0" fontId="11" fillId="5" borderId="17" xfId="0" applyFont="1" applyFill="1" applyBorder="1" applyAlignment="1">
      <alignment horizontal="left" vertical="center" wrapText="1"/>
    </xf>
    <xf numFmtId="0" fontId="11" fillId="5" borderId="5" xfId="0" applyFont="1" applyFill="1" applyBorder="1" applyAlignment="1">
      <alignment horizontal="left" vertical="top" wrapText="1"/>
    </xf>
    <xf numFmtId="0" fontId="11" fillId="5" borderId="7" xfId="0" applyFont="1" applyFill="1" applyBorder="1" applyAlignment="1">
      <alignment horizontal="left" vertical="top" wrapText="1"/>
    </xf>
    <xf numFmtId="0" fontId="11" fillId="5" borderId="8" xfId="0" applyFont="1" applyFill="1" applyBorder="1" applyAlignment="1">
      <alignment horizontal="left" vertical="top" wrapText="1"/>
    </xf>
    <xf numFmtId="0" fontId="11" fillId="5" borderId="11" xfId="0" applyFont="1" applyFill="1" applyBorder="1" applyAlignment="1">
      <alignment horizontal="left" vertical="center" wrapText="1"/>
    </xf>
    <xf numFmtId="0" fontId="11" fillId="5" borderId="49" xfId="0"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3" xfId="0" applyFont="1" applyFill="1" applyBorder="1" applyAlignment="1">
      <alignment horizontal="left" vertical="center" wrapText="1"/>
    </xf>
    <xf numFmtId="9" fontId="11" fillId="4" borderId="5" xfId="5" applyNumberFormat="1" applyFont="1" applyFill="1" applyBorder="1" applyAlignment="1">
      <alignment horizontal="left" vertical="center" wrapText="1"/>
    </xf>
    <xf numFmtId="9" fontId="11" fillId="4" borderId="7" xfId="5" applyNumberFormat="1" applyFont="1" applyFill="1" applyBorder="1" applyAlignment="1">
      <alignment horizontal="left" vertical="center" wrapText="1"/>
    </xf>
    <xf numFmtId="9" fontId="11" fillId="4" borderId="8" xfId="5" applyNumberFormat="1" applyFont="1" applyFill="1" applyBorder="1" applyAlignment="1">
      <alignment horizontal="left" vertical="center" wrapText="1"/>
    </xf>
    <xf numFmtId="0" fontId="11" fillId="5" borderId="40" xfId="0" applyFont="1" applyFill="1" applyBorder="1" applyAlignment="1">
      <alignment horizontal="left"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6" xfId="0" applyFont="1" applyFill="1" applyBorder="1" applyAlignment="1">
      <alignment horizontal="center" vertical="center"/>
    </xf>
    <xf numFmtId="0" fontId="11" fillId="4" borderId="25" xfId="0" applyFont="1" applyFill="1" applyBorder="1" applyAlignment="1">
      <alignment horizontal="center" vertical="center"/>
    </xf>
    <xf numFmtId="0" fontId="11" fillId="4" borderId="26" xfId="0" applyFont="1" applyFill="1" applyBorder="1" applyAlignment="1">
      <alignment horizontal="center" vertical="center"/>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 xfId="11" applyFont="1" applyFill="1" applyBorder="1" applyAlignment="1">
      <alignment horizontal="center" vertical="center" wrapText="1"/>
    </xf>
    <xf numFmtId="0" fontId="10" fillId="2" borderId="3" xfId="11" applyFont="1" applyFill="1" applyBorder="1" applyAlignment="1">
      <alignment horizontal="center" vertical="center" wrapText="1"/>
    </xf>
    <xf numFmtId="0" fontId="10" fillId="2" borderId="4" xfId="11" applyFont="1" applyFill="1" applyBorder="1" applyAlignment="1">
      <alignment horizontal="center" vertical="center" wrapText="1"/>
    </xf>
    <xf numFmtId="0" fontId="11" fillId="4" borderId="11" xfId="11" applyFont="1" applyFill="1" applyBorder="1" applyAlignment="1" applyProtection="1">
      <alignment horizontal="left" vertical="center" wrapText="1"/>
    </xf>
    <xf numFmtId="0" fontId="11" fillId="4" borderId="12" xfId="11" applyFont="1" applyFill="1" applyBorder="1" applyAlignment="1" applyProtection="1">
      <alignment horizontal="left" vertical="center" wrapText="1"/>
    </xf>
    <xf numFmtId="0" fontId="11" fillId="4" borderId="13" xfId="11" applyFont="1" applyFill="1" applyBorder="1" applyAlignment="1" applyProtection="1">
      <alignment horizontal="left" vertical="center" wrapText="1"/>
    </xf>
    <xf numFmtId="0" fontId="11" fillId="4" borderId="11" xfId="0" applyFont="1" applyFill="1" applyBorder="1" applyAlignment="1">
      <alignment horizontal="left" vertical="center" wrapText="1"/>
    </xf>
    <xf numFmtId="0" fontId="11" fillId="4" borderId="49" xfId="0" applyFont="1" applyFill="1" applyBorder="1" applyAlignment="1">
      <alignment horizontal="left" vertical="center" wrapText="1"/>
    </xf>
    <xf numFmtId="0" fontId="11" fillId="4" borderId="47" xfId="0" applyFont="1" applyFill="1" applyBorder="1" applyAlignment="1">
      <alignment horizontal="left" vertical="center" wrapText="1"/>
    </xf>
    <xf numFmtId="0" fontId="10" fillId="4" borderId="9" xfId="5" applyFont="1" applyFill="1" applyBorder="1" applyAlignment="1" applyProtection="1">
      <alignment vertical="center" wrapText="1"/>
    </xf>
    <xf numFmtId="0" fontId="10" fillId="2" borderId="45" xfId="12" applyFont="1" applyFill="1" applyBorder="1" applyAlignment="1" applyProtection="1">
      <alignment horizontal="center" vertical="center" wrapText="1"/>
    </xf>
    <xf numFmtId="0" fontId="10" fillId="2" borderId="46" xfId="12" applyFont="1" applyFill="1" applyBorder="1" applyAlignment="1" applyProtection="1">
      <alignment horizontal="center" vertical="center" wrapText="1"/>
    </xf>
    <xf numFmtId="0" fontId="11" fillId="0" borderId="48" xfId="12" applyFont="1" applyFill="1" applyBorder="1" applyAlignment="1" applyProtection="1">
      <alignment horizontal="left" vertical="center" wrapText="1"/>
    </xf>
    <xf numFmtId="0" fontId="11" fillId="0" borderId="37" xfId="12" applyFont="1" applyFill="1" applyBorder="1" applyAlignment="1" applyProtection="1">
      <alignment horizontal="left" vertical="center" wrapText="1"/>
    </xf>
    <xf numFmtId="0" fontId="11" fillId="0" borderId="0" xfId="12" applyFont="1" applyFill="1" applyBorder="1" applyAlignment="1" applyProtection="1">
      <alignment horizontal="center" vertical="center" wrapText="1"/>
    </xf>
    <xf numFmtId="0" fontId="5" fillId="2" borderId="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0" fillId="2" borderId="59" xfId="12" applyFont="1" applyFill="1" applyBorder="1" applyAlignment="1" applyProtection="1">
      <alignment horizontal="center" vertical="center" wrapText="1"/>
    </xf>
    <xf numFmtId="0" fontId="11" fillId="0" borderId="70" xfId="12" applyFont="1" applyFill="1" applyBorder="1" applyAlignment="1" applyProtection="1">
      <alignment horizontal="left" vertical="center" wrapText="1"/>
    </xf>
    <xf numFmtId="0" fontId="10" fillId="4" borderId="9" xfId="5" applyFont="1" applyFill="1" applyBorder="1" applyAlignment="1" applyProtection="1">
      <alignment horizontal="left" vertical="top" wrapText="1"/>
    </xf>
    <xf numFmtId="0" fontId="11" fillId="4" borderId="38" xfId="4" applyFont="1" applyFill="1" applyBorder="1" applyAlignment="1">
      <alignment horizontal="left" vertical="center"/>
    </xf>
    <xf numFmtId="0" fontId="11" fillId="4" borderId="1" xfId="4" applyFont="1" applyFill="1" applyBorder="1" applyAlignment="1">
      <alignment vertical="center" wrapText="1"/>
    </xf>
    <xf numFmtId="0" fontId="11" fillId="4" borderId="81" xfId="4" applyFont="1" applyFill="1" applyBorder="1" applyAlignment="1">
      <alignment horizontal="center" vertical="center"/>
    </xf>
  </cellXfs>
  <cellStyles count="13">
    <cellStyle name="Currency 2" xfId="9"/>
    <cellStyle name="Hyperlink" xfId="7" builtinId="8"/>
    <cellStyle name="Normal" xfId="0" builtinId="0" customBuiltin="1"/>
    <cellStyle name="Normal 2" xfId="1"/>
    <cellStyle name="Normal 2 2" xfId="5"/>
    <cellStyle name="Normal 3" xfId="4"/>
    <cellStyle name="Normal 4" xfId="3"/>
    <cellStyle name="Normal 5" xfId="6"/>
    <cellStyle name="Normal 6" xfId="8"/>
    <cellStyle name="Normal 6 2" xfId="11"/>
    <cellStyle name="Normal 6 3" xfId="12"/>
    <cellStyle name="Normal 7" xfId="10"/>
    <cellStyle name="Percent" xfId="2" builtinId="5"/>
  </cellStyles>
  <dxfs count="0"/>
  <tableStyles count="0" defaultTableStyle="TableStyleMedium2" defaultPivotStyle="PivotStyleLight16"/>
  <colors>
    <mruColors>
      <color rgb="FFFFFF99"/>
      <color rgb="FFE4E4E4"/>
      <color rgb="FFD1D1D1"/>
      <color rgb="FF969696"/>
      <color rgb="FFC0C0C0"/>
      <color rgb="FFFA5858"/>
      <color rgb="FFAF050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38101</xdr:colOff>
      <xdr:row>4</xdr:row>
      <xdr:rowOff>57152</xdr:rowOff>
    </xdr:from>
    <xdr:to>
      <xdr:col>1</xdr:col>
      <xdr:colOff>7346739</xdr:colOff>
      <xdr:row>47</xdr:row>
      <xdr:rowOff>66675</xdr:rowOff>
    </xdr:to>
    <xdr:pic>
      <xdr:nvPicPr>
        <xdr:cNvPr id="2" name="Picture 1" descr="This flowchart is an overview of the steps involved in performing an economic impact analysis as part of an antidegradation review, including verifying pollution control costs and calculating annual costs, determining whether standards will interfere with development, determining whether the development is important, and deciding whether the quality of water may be reduced."/>
        <xdr:cNvPicPr>
          <a:picLocks noChangeAspect="1"/>
        </xdr:cNvPicPr>
      </xdr:nvPicPr>
      <xdr:blipFill>
        <a:blip xmlns:r="http://schemas.openxmlformats.org/officeDocument/2006/relationships" r:embed="rId1" cstate="print"/>
        <a:stretch>
          <a:fillRect/>
        </a:stretch>
      </xdr:blipFill>
      <xdr:spPr>
        <a:xfrm>
          <a:off x="2228851" y="1409702"/>
          <a:ext cx="7308638" cy="82010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coisj/AppData/Local/Microsoft/Windows/Temporary%20Internet%20Files/Content.Outlook/8A04S66G/SubsWide%20Impact%20-%20Private%20Sector%20Entities%20_2-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ounesj/AppData/Local/Microsoft/Windows/Temporary%20Internet%20Files/Content.Outlook/WTN0VRI6/Copy%20of%20Measuring%20Substantial%20Impacts%20--%20Private%20Entities_082511%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etfilesrv02\redirected$\clineb\Desktop\SubsWide%20Impact%20-%20Private%20Sector%20Entities_4-16-1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etfilesrv02\redirected$\clineb\Desktop\SubsWide%20Impact%20-%20Private%20Sector%20Entities_4-16-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GRusso2/My%20Documents/Economics/S%20&amp;%20W%20economic%20impacts/Final%20spreadsheets/06-30-2013/SubsWide%20Impact%20-%20Private%20Sector%20Entities_Final%20Draft_4-20-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Verify Project Costs"/>
      <sheetName val="Inputs - Substantial Impact"/>
      <sheetName val="Worksheet G"/>
      <sheetName val="Worksheet H"/>
      <sheetName val="Worksheet I"/>
      <sheetName val="Worksheet J"/>
      <sheetName val="Worksheet K"/>
      <sheetName val="Worksheet L"/>
      <sheetName val="Summary of Substantial Impacts"/>
      <sheetName val="Financial Analysis Summary"/>
      <sheetName val="Inputs - Widespread Impact"/>
      <sheetName val="Worksheet N"/>
      <sheetName val="Sample Financial Information"/>
      <sheetName val="Sample Inputs"/>
    </sheetNames>
    <sheetDataSet>
      <sheetData sheetId="0"/>
      <sheetData sheetId="1"/>
      <sheetData sheetId="2"/>
      <sheetData sheetId="3"/>
      <sheetData sheetId="4">
        <row r="21">
          <cell r="D21">
            <v>1</v>
          </cell>
        </row>
      </sheetData>
      <sheetData sheetId="5"/>
      <sheetData sheetId="6">
        <row r="19">
          <cell r="D19">
            <v>1</v>
          </cell>
        </row>
      </sheetData>
      <sheetData sheetId="7">
        <row r="26">
          <cell r="D26">
            <v>1</v>
          </cell>
        </row>
      </sheetData>
      <sheetData sheetId="8">
        <row r="19">
          <cell r="D19">
            <v>1</v>
          </cell>
        </row>
      </sheetData>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versions"/>
      <sheetName val="List of Companies"/>
      <sheetName val="Inputs"/>
      <sheetName val="Worksheet G"/>
      <sheetName val="Worksheet H"/>
      <sheetName val="Worksheet I"/>
      <sheetName val="Worksheet J"/>
      <sheetName val="Worksheet K"/>
      <sheetName val="Worksheet L"/>
      <sheetName val="Summary of Substantial Impacts"/>
    </sheetNames>
    <sheetDataSet>
      <sheetData sheetId="0">
        <row r="2">
          <cell r="B2">
            <v>1.45058</v>
          </cell>
        </row>
        <row r="3">
          <cell r="B3">
            <v>1.6382699999999999</v>
          </cell>
        </row>
        <row r="8">
          <cell r="B8">
            <v>1000</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urpose and Instructions"/>
      <sheetName val="Summary Checklist"/>
      <sheetName val="Overview"/>
      <sheetName val="1. Project Costs"/>
      <sheetName val="2. Financial Analysis Inputs"/>
      <sheetName val="3. Earnings Before Taxes"/>
      <sheetName val="4. Profit Test"/>
      <sheetName val="5. Current Ratio"/>
      <sheetName val="6. Beaver's Ratio"/>
      <sheetName val="7. Debt to Equity Ratio"/>
      <sheetName val="Summary of Substantial Impacts"/>
      <sheetName val="8. Financial Analysis Summary"/>
      <sheetName val="9. Widespread Impact Inputs"/>
      <sheetName val="10. Widespread Imp. Indicators"/>
      <sheetName val="Example Financial Information"/>
      <sheetName val="Example Financial 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urpose and Instructions"/>
      <sheetName val="Summary Checklist"/>
      <sheetName val="Overview"/>
      <sheetName val="1. Project Costs"/>
      <sheetName val="2. Financial Analysis Inputs"/>
      <sheetName val="3. Earnings Before Taxes"/>
      <sheetName val="4. Profit Test"/>
      <sheetName val="5. Current Ratio"/>
      <sheetName val="6. Beaver's Ratio"/>
      <sheetName val="7. Debt to Equity Ratio"/>
      <sheetName val="Summary of Substantial Impacts"/>
      <sheetName val="8. Financial Analysis Summary"/>
      <sheetName val="9. Widespread Impact Inputs"/>
      <sheetName val="10. Widespread Imp. Indicators"/>
      <sheetName val="Example Financial Information"/>
      <sheetName val="Example Financial 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urpose and Instructions"/>
      <sheetName val="Summary Checklist"/>
      <sheetName val="Overview"/>
      <sheetName val="1. Project Costs"/>
      <sheetName val="2. Financial Analysis Inputs"/>
      <sheetName val="3. Earnings Before Taxes"/>
      <sheetName val="4. Profit Test"/>
      <sheetName val="5. Current Ratio"/>
      <sheetName val="6. Beaver's Ratio"/>
      <sheetName val="7. Debt to Equity Ratio"/>
      <sheetName val="Summary of Substantial Impacts"/>
      <sheetName val="8. Financial Analysis Summary"/>
      <sheetName val="9. Widespread Impact Inputs"/>
      <sheetName val="10. Widespread Imp. Indicators"/>
      <sheetName val="Example Financial Information"/>
      <sheetName val="Example Financial 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autoPageBreaks="0" fitToPage="1"/>
  </sheetPr>
  <dimension ref="A1:E38"/>
  <sheetViews>
    <sheetView showGridLines="0" tabSelected="1" zoomScaleNormal="100" zoomScaleSheetLayoutView="100" workbookViewId="0">
      <selection activeCell="B30" sqref="B30:D30"/>
    </sheetView>
  </sheetViews>
  <sheetFormatPr defaultColWidth="9.140625" defaultRowHeight="15"/>
  <cols>
    <col min="1" max="1" width="2.42578125" style="52" customWidth="1"/>
    <col min="2" max="2" width="42.5703125" style="52" customWidth="1"/>
    <col min="3" max="3" width="89.5703125" style="52" customWidth="1"/>
    <col min="4" max="4" width="34.85546875" style="52" customWidth="1"/>
    <col min="5" max="16384" width="9.140625" style="52"/>
  </cols>
  <sheetData>
    <row r="1" spans="1:5" ht="37.5" customHeight="1">
      <c r="B1" s="279" t="s">
        <v>366</v>
      </c>
      <c r="C1" s="280"/>
      <c r="D1" s="281"/>
    </row>
    <row r="2" spans="1:5" ht="30" customHeight="1">
      <c r="B2" s="282" t="s">
        <v>67</v>
      </c>
      <c r="C2" s="283"/>
      <c r="D2" s="284"/>
    </row>
    <row r="3" spans="1:5" ht="327.75" customHeight="1" thickBot="1">
      <c r="B3" s="285" t="s">
        <v>396</v>
      </c>
      <c r="C3" s="286"/>
      <c r="D3" s="287"/>
    </row>
    <row r="4" spans="1:5" ht="15.75" thickBot="1">
      <c r="A4" s="53"/>
      <c r="B4" s="54"/>
      <c r="C4" s="54"/>
      <c r="D4" s="54"/>
      <c r="E4" s="53"/>
    </row>
    <row r="5" spans="1:5" ht="30" customHeight="1">
      <c r="B5" s="288" t="s">
        <v>303</v>
      </c>
      <c r="C5" s="289"/>
      <c r="D5" s="290"/>
    </row>
    <row r="6" spans="1:5" s="55" customFormat="1" ht="126.75" customHeight="1">
      <c r="B6" s="291" t="s">
        <v>397</v>
      </c>
      <c r="C6" s="292"/>
      <c r="D6" s="293"/>
    </row>
    <row r="7" spans="1:5" s="55" customFormat="1" ht="84.75" customHeight="1">
      <c r="B7" s="294" t="s">
        <v>398</v>
      </c>
      <c r="C7" s="295"/>
      <c r="D7" s="296"/>
    </row>
    <row r="8" spans="1:5" s="55" customFormat="1" ht="156.75" customHeight="1">
      <c r="B8" s="301" t="s">
        <v>357</v>
      </c>
      <c r="C8" s="302"/>
      <c r="D8" s="303"/>
    </row>
    <row r="9" spans="1:5" s="55" customFormat="1" ht="161.25" customHeight="1">
      <c r="B9" s="304" t="s">
        <v>400</v>
      </c>
      <c r="C9" s="305"/>
      <c r="D9" s="306"/>
    </row>
    <row r="10" spans="1:5" s="55" customFormat="1" ht="130.5" customHeight="1">
      <c r="B10" s="304" t="s">
        <v>399</v>
      </c>
      <c r="C10" s="305"/>
      <c r="D10" s="306"/>
    </row>
    <row r="11" spans="1:5" s="55" customFormat="1" ht="86.25" customHeight="1" thickBot="1">
      <c r="B11" s="298" t="s">
        <v>332</v>
      </c>
      <c r="C11" s="299"/>
      <c r="D11" s="300"/>
    </row>
    <row r="12" spans="1:5" ht="15" customHeight="1" thickBot="1">
      <c r="A12" s="53"/>
      <c r="B12" s="297"/>
      <c r="C12" s="297"/>
      <c r="D12" s="297"/>
      <c r="E12" s="53"/>
    </row>
    <row r="13" spans="1:5" ht="30" customHeight="1">
      <c r="B13" s="276" t="s">
        <v>64</v>
      </c>
      <c r="C13" s="277"/>
      <c r="D13" s="278"/>
    </row>
    <row r="14" spans="1:5" ht="18.75" customHeight="1">
      <c r="B14" s="56" t="s">
        <v>39</v>
      </c>
      <c r="C14" s="57" t="s">
        <v>66</v>
      </c>
      <c r="D14" s="58" t="s">
        <v>354</v>
      </c>
    </row>
    <row r="15" spans="1:5" ht="36" customHeight="1">
      <c r="B15" s="59" t="s">
        <v>218</v>
      </c>
      <c r="C15" s="187" t="s">
        <v>219</v>
      </c>
      <c r="D15" s="60" t="s">
        <v>27</v>
      </c>
    </row>
    <row r="16" spans="1:5" s="61" customFormat="1" ht="36" customHeight="1">
      <c r="B16" s="142" t="s">
        <v>220</v>
      </c>
      <c r="C16" s="143" t="s">
        <v>342</v>
      </c>
      <c r="D16" s="144" t="s">
        <v>26</v>
      </c>
    </row>
    <row r="17" spans="1:5" ht="52.5" customHeight="1">
      <c r="B17" s="62" t="s">
        <v>333</v>
      </c>
      <c r="C17" s="145" t="s">
        <v>343</v>
      </c>
      <c r="D17" s="63" t="s">
        <v>26</v>
      </c>
    </row>
    <row r="18" spans="1:5" ht="35.25" customHeight="1">
      <c r="B18" s="62" t="s">
        <v>334</v>
      </c>
      <c r="C18" s="64" t="s">
        <v>344</v>
      </c>
      <c r="D18" s="63" t="s">
        <v>26</v>
      </c>
    </row>
    <row r="19" spans="1:5" ht="35.25" customHeight="1">
      <c r="B19" s="62" t="s">
        <v>335</v>
      </c>
      <c r="C19" s="64" t="s">
        <v>345</v>
      </c>
      <c r="D19" s="63" t="s">
        <v>26</v>
      </c>
    </row>
    <row r="20" spans="1:5" ht="35.25" customHeight="1">
      <c r="B20" s="62" t="s">
        <v>336</v>
      </c>
      <c r="C20" s="64" t="s">
        <v>346</v>
      </c>
      <c r="D20" s="63" t="s">
        <v>26</v>
      </c>
    </row>
    <row r="21" spans="1:5" ht="35.25" customHeight="1">
      <c r="B21" s="62" t="s">
        <v>337</v>
      </c>
      <c r="C21" s="64" t="s">
        <v>347</v>
      </c>
      <c r="D21" s="63" t="s">
        <v>26</v>
      </c>
    </row>
    <row r="22" spans="1:5" ht="35.25" customHeight="1">
      <c r="B22" s="62" t="s">
        <v>338</v>
      </c>
      <c r="C22" s="64" t="s">
        <v>348</v>
      </c>
      <c r="D22" s="63" t="s">
        <v>26</v>
      </c>
    </row>
    <row r="23" spans="1:5" ht="35.25" customHeight="1">
      <c r="B23" s="62" t="s">
        <v>339</v>
      </c>
      <c r="C23" s="64" t="s">
        <v>349</v>
      </c>
      <c r="D23" s="63" t="s">
        <v>26</v>
      </c>
    </row>
    <row r="24" spans="1:5" ht="35.25" customHeight="1">
      <c r="B24" s="62" t="s">
        <v>340</v>
      </c>
      <c r="C24" s="64" t="s">
        <v>350</v>
      </c>
      <c r="D24" s="63" t="s">
        <v>26</v>
      </c>
    </row>
    <row r="25" spans="1:5" ht="35.25" customHeight="1">
      <c r="B25" s="62" t="s">
        <v>341</v>
      </c>
      <c r="C25" s="64" t="s">
        <v>351</v>
      </c>
      <c r="D25" s="63" t="s">
        <v>27</v>
      </c>
    </row>
    <row r="26" spans="1:5" ht="30" customHeight="1">
      <c r="B26" s="273" t="s">
        <v>221</v>
      </c>
      <c r="C26" s="274"/>
      <c r="D26" s="275"/>
    </row>
    <row r="27" spans="1:5" ht="35.25" customHeight="1">
      <c r="B27" s="142" t="s">
        <v>216</v>
      </c>
      <c r="C27" s="145" t="s">
        <v>353</v>
      </c>
      <c r="D27" s="144" t="s">
        <v>27</v>
      </c>
    </row>
    <row r="28" spans="1:5" ht="35.25" customHeight="1">
      <c r="B28" s="142" t="s">
        <v>314</v>
      </c>
      <c r="C28" s="145" t="s">
        <v>352</v>
      </c>
      <c r="D28" s="144" t="s">
        <v>27</v>
      </c>
    </row>
    <row r="29" spans="1:5" ht="35.25" customHeight="1">
      <c r="B29" s="634" t="s">
        <v>390</v>
      </c>
      <c r="C29" s="635" t="s">
        <v>391</v>
      </c>
      <c r="D29" s="636" t="s">
        <v>27</v>
      </c>
    </row>
    <row r="30" spans="1:5" ht="36" customHeight="1" thickBot="1">
      <c r="B30" s="146" t="s">
        <v>417</v>
      </c>
      <c r="C30" s="147" t="s">
        <v>420</v>
      </c>
      <c r="D30" s="148" t="s">
        <v>27</v>
      </c>
    </row>
    <row r="31" spans="1:5" ht="15" customHeight="1" thickBot="1">
      <c r="A31" s="53"/>
      <c r="B31" s="313"/>
      <c r="C31" s="314"/>
      <c r="D31" s="315"/>
      <c r="E31" s="53"/>
    </row>
    <row r="32" spans="1:5" s="61" customFormat="1" ht="30" customHeight="1">
      <c r="B32" s="316" t="s">
        <v>222</v>
      </c>
      <c r="C32" s="317"/>
      <c r="D32" s="318"/>
    </row>
    <row r="33" spans="1:5" s="61" customFormat="1" ht="126.75" customHeight="1" thickBot="1">
      <c r="B33" s="319" t="s">
        <v>223</v>
      </c>
      <c r="C33" s="320"/>
      <c r="D33" s="321"/>
    </row>
    <row r="34" spans="1:5" s="61" customFormat="1" ht="15" customHeight="1" thickBot="1">
      <c r="A34" s="65"/>
      <c r="B34" s="322"/>
      <c r="C34" s="322"/>
      <c r="D34" s="322"/>
      <c r="E34" s="65"/>
    </row>
    <row r="35" spans="1:5" s="61" customFormat="1" ht="37.5" customHeight="1">
      <c r="B35" s="323" t="s">
        <v>363</v>
      </c>
      <c r="C35" s="324"/>
      <c r="D35" s="325"/>
    </row>
    <row r="36" spans="1:5" s="61" customFormat="1" ht="18.75" customHeight="1">
      <c r="B36" s="310" t="s">
        <v>157</v>
      </c>
      <c r="C36" s="311"/>
      <c r="D36" s="312"/>
    </row>
    <row r="37" spans="1:5" ht="52.5" customHeight="1" thickBot="1">
      <c r="B37" s="307" t="s">
        <v>364</v>
      </c>
      <c r="C37" s="308"/>
      <c r="D37" s="309"/>
    </row>
    <row r="38" spans="1:5" ht="151.5" customHeight="1"/>
  </sheetData>
  <sheetProtection sheet="1" objects="1" scenarios="1" formatCells="0" formatColumns="0" formatRows="0"/>
  <mergeCells count="20">
    <mergeCell ref="B37:D37"/>
    <mergeCell ref="B36:D36"/>
    <mergeCell ref="B31:D31"/>
    <mergeCell ref="B32:D32"/>
    <mergeCell ref="B33:D33"/>
    <mergeCell ref="B34:D34"/>
    <mergeCell ref="B35:D35"/>
    <mergeCell ref="B26:D26"/>
    <mergeCell ref="B13:D13"/>
    <mergeCell ref="B1:D1"/>
    <mergeCell ref="B2:D2"/>
    <mergeCell ref="B3:D3"/>
    <mergeCell ref="B5:D5"/>
    <mergeCell ref="B6:D6"/>
    <mergeCell ref="B7:D7"/>
    <mergeCell ref="B12:D12"/>
    <mergeCell ref="B11:D11"/>
    <mergeCell ref="B8:D8"/>
    <mergeCell ref="B9:D9"/>
    <mergeCell ref="B10:D10"/>
  </mergeCells>
  <hyperlinks>
    <hyperlink ref="B36" display="http://water.epa.gov/scitech/swguidance/standards/upload/2007_06_18_standards_econworkbook_complete.pdf"/>
  </hyperlinks>
  <pageMargins left="0.7" right="0.7" top="0.75" bottom="0.75" header="0.3" footer="0.3"/>
  <pageSetup scale="54" fitToHeight="0" orientation="portrait" r:id="rId1"/>
  <rowBreaks count="1" manualBreakCount="1">
    <brk id="12" max="16383" man="1"/>
  </rowBreaks>
</worksheet>
</file>

<file path=xl/worksheets/sheet10.xml><?xml version="1.0" encoding="utf-8"?>
<worksheet xmlns="http://schemas.openxmlformats.org/spreadsheetml/2006/main" xmlns:r="http://schemas.openxmlformats.org/officeDocument/2006/relationships">
  <sheetPr>
    <tabColor theme="4" tint="0.59999389629810485"/>
    <pageSetUpPr fitToPage="1"/>
  </sheetPr>
  <dimension ref="A1:J30"/>
  <sheetViews>
    <sheetView showGridLines="0" zoomScaleNormal="100" zoomScaleSheetLayoutView="100" workbookViewId="0">
      <selection activeCell="B1" sqref="B1:J1"/>
    </sheetView>
  </sheetViews>
  <sheetFormatPr defaultColWidth="9.140625" defaultRowHeight="15"/>
  <cols>
    <col min="1" max="1" width="3.42578125" style="87" customWidth="1"/>
    <col min="2" max="2" width="38" style="25" customWidth="1"/>
    <col min="3" max="3" width="26" style="24" customWidth="1"/>
    <col min="4" max="4" width="2.28515625" style="24" customWidth="1"/>
    <col min="5" max="5" width="23.5703125" style="24" customWidth="1"/>
    <col min="6" max="6" width="2" style="24" customWidth="1"/>
    <col min="7" max="7" width="23.5703125" style="24" customWidth="1"/>
    <col min="8" max="8" width="2.28515625" style="24" customWidth="1"/>
    <col min="9" max="9" width="23.5703125" style="24" customWidth="1"/>
    <col min="10" max="10" width="2.5703125" style="87" customWidth="1"/>
    <col min="11" max="16384" width="9.140625" style="24"/>
  </cols>
  <sheetData>
    <row r="1" spans="1:10" ht="33.75" customHeight="1">
      <c r="A1" s="53"/>
      <c r="B1" s="556" t="s">
        <v>136</v>
      </c>
      <c r="C1" s="557"/>
      <c r="D1" s="557"/>
      <c r="E1" s="557"/>
      <c r="F1" s="557"/>
      <c r="G1" s="557"/>
      <c r="H1" s="557"/>
      <c r="I1" s="557"/>
      <c r="J1" s="558"/>
    </row>
    <row r="2" spans="1:10" ht="135" customHeight="1">
      <c r="B2" s="559" t="s">
        <v>403</v>
      </c>
      <c r="C2" s="560"/>
      <c r="D2" s="560"/>
      <c r="E2" s="560"/>
      <c r="F2" s="560"/>
      <c r="G2" s="560"/>
      <c r="H2" s="560"/>
      <c r="I2" s="560"/>
      <c r="J2" s="561"/>
    </row>
    <row r="3" spans="1:10" ht="90" customHeight="1">
      <c r="B3" s="562" t="s">
        <v>359</v>
      </c>
      <c r="C3" s="437"/>
      <c r="D3" s="437"/>
      <c r="E3" s="437"/>
      <c r="F3" s="437"/>
      <c r="G3" s="437"/>
      <c r="H3" s="437"/>
      <c r="I3" s="437"/>
      <c r="J3" s="438"/>
    </row>
    <row r="4" spans="1:10" ht="87.75" customHeight="1" thickBot="1">
      <c r="B4" s="285" t="s">
        <v>360</v>
      </c>
      <c r="C4" s="286"/>
      <c r="D4" s="286"/>
      <c r="E4" s="286"/>
      <c r="F4" s="286"/>
      <c r="G4" s="286"/>
      <c r="H4" s="286"/>
      <c r="I4" s="286"/>
      <c r="J4" s="287"/>
    </row>
    <row r="5" spans="1:10" ht="15.75" thickBot="1">
      <c r="B5" s="534"/>
      <c r="C5" s="534"/>
      <c r="D5" s="534"/>
      <c r="E5" s="534"/>
      <c r="F5" s="534"/>
      <c r="G5" s="534"/>
      <c r="H5" s="534"/>
      <c r="I5" s="534"/>
    </row>
    <row r="6" spans="1:10" ht="30" customHeight="1">
      <c r="B6" s="551" t="s">
        <v>251</v>
      </c>
      <c r="C6" s="552"/>
      <c r="D6" s="552"/>
      <c r="E6" s="552"/>
      <c r="F6" s="552"/>
      <c r="G6" s="552"/>
      <c r="H6" s="552"/>
      <c r="I6" s="552"/>
      <c r="J6" s="553"/>
    </row>
    <row r="7" spans="1:10" ht="50.25" customHeight="1">
      <c r="B7" s="88" t="s">
        <v>252</v>
      </c>
      <c r="C7" s="89" t="s">
        <v>65</v>
      </c>
      <c r="D7" s="535" t="s">
        <v>253</v>
      </c>
      <c r="E7" s="536"/>
      <c r="F7" s="537"/>
      <c r="G7" s="535" t="s">
        <v>254</v>
      </c>
      <c r="H7" s="537"/>
      <c r="I7" s="543" t="s">
        <v>255</v>
      </c>
      <c r="J7" s="543"/>
    </row>
    <row r="8" spans="1:10" ht="39" customHeight="1">
      <c r="B8" s="90" t="str">
        <f>IF('2. Financial Analysis Inputs'!C4="", "", '2. Financial Analysis Inputs'!C4)</f>
        <v/>
      </c>
      <c r="C8" s="91">
        <f>'1. Project Costs'!D14</f>
        <v>0</v>
      </c>
      <c r="D8" s="538">
        <f>'4. Profit Test'!D16</f>
        <v>0</v>
      </c>
      <c r="E8" s="539"/>
      <c r="F8" s="540"/>
      <c r="G8" s="538">
        <f>'4. Profit Test'!D19</f>
        <v>0</v>
      </c>
      <c r="H8" s="540"/>
      <c r="I8" s="563" t="e">
        <f>(G8-D8)/D8</f>
        <v>#DIV/0!</v>
      </c>
      <c r="J8" s="563"/>
    </row>
    <row r="9" spans="1:10" ht="37.5" customHeight="1" thickBot="1">
      <c r="B9" s="564" t="s">
        <v>320</v>
      </c>
      <c r="C9" s="565"/>
      <c r="D9" s="565"/>
      <c r="E9" s="565"/>
      <c r="F9" s="565"/>
      <c r="G9" s="565"/>
      <c r="H9" s="565"/>
      <c r="I9" s="565"/>
      <c r="J9" s="566"/>
    </row>
    <row r="10" spans="1:10" ht="15.75" thickBot="1">
      <c r="B10" s="226"/>
      <c r="C10" s="226"/>
      <c r="D10" s="226"/>
      <c r="E10" s="226"/>
      <c r="F10" s="226"/>
      <c r="G10" s="226"/>
      <c r="H10" s="226"/>
      <c r="I10" s="226"/>
    </row>
    <row r="11" spans="1:10" ht="30" customHeight="1">
      <c r="B11" s="551" t="s">
        <v>256</v>
      </c>
      <c r="C11" s="552"/>
      <c r="D11" s="552"/>
      <c r="E11" s="552"/>
      <c r="F11" s="552"/>
      <c r="G11" s="552"/>
      <c r="H11" s="552"/>
      <c r="I11" s="552"/>
      <c r="J11" s="553"/>
    </row>
    <row r="12" spans="1:10" ht="22.5" customHeight="1">
      <c r="B12" s="541" t="s">
        <v>252</v>
      </c>
      <c r="C12" s="528" t="s">
        <v>257</v>
      </c>
      <c r="D12" s="529"/>
      <c r="E12" s="543" t="s">
        <v>63</v>
      </c>
      <c r="F12" s="543"/>
      <c r="G12" s="543"/>
      <c r="H12" s="543"/>
      <c r="I12" s="543"/>
      <c r="J12" s="554"/>
    </row>
    <row r="13" spans="1:10" ht="37.5" customHeight="1">
      <c r="B13" s="542"/>
      <c r="C13" s="530"/>
      <c r="D13" s="531"/>
      <c r="E13" s="543" t="s">
        <v>258</v>
      </c>
      <c r="F13" s="543"/>
      <c r="G13" s="543" t="s">
        <v>259</v>
      </c>
      <c r="H13" s="543"/>
      <c r="I13" s="543" t="s">
        <v>319</v>
      </c>
      <c r="J13" s="554"/>
    </row>
    <row r="14" spans="1:10" ht="48" customHeight="1">
      <c r="B14" s="140" t="str">
        <f>IF('2. Financial Analysis Inputs'!C4="", "", '2. Financial Analysis Inputs'!C4)</f>
        <v/>
      </c>
      <c r="C14" s="532">
        <f>'4. Profit Test'!D16</f>
        <v>0</v>
      </c>
      <c r="D14" s="533"/>
      <c r="E14" s="544">
        <f>'5. Current Ratio'!D11</f>
        <v>0</v>
      </c>
      <c r="F14" s="544"/>
      <c r="G14" s="544">
        <f>'6. Beaver''s Ratio'!D15</f>
        <v>0</v>
      </c>
      <c r="H14" s="544"/>
      <c r="I14" s="544">
        <f>'7. Debt to Equity Ratio'!D11</f>
        <v>0</v>
      </c>
      <c r="J14" s="555"/>
    </row>
    <row r="15" spans="1:10" ht="45" customHeight="1">
      <c r="B15" s="123" t="s">
        <v>260</v>
      </c>
      <c r="C15" s="220"/>
      <c r="D15" s="224" t="s">
        <v>395</v>
      </c>
      <c r="E15" s="222"/>
      <c r="F15" s="225" t="s">
        <v>395</v>
      </c>
      <c r="G15" s="222"/>
      <c r="H15" s="219" t="s">
        <v>395</v>
      </c>
      <c r="I15" s="222"/>
      <c r="J15" s="223" t="s">
        <v>395</v>
      </c>
    </row>
    <row r="16" spans="1:10" ht="37.5" customHeight="1" thickBot="1">
      <c r="B16" s="548" t="s">
        <v>321</v>
      </c>
      <c r="C16" s="549"/>
      <c r="D16" s="549"/>
      <c r="E16" s="549"/>
      <c r="F16" s="549"/>
      <c r="G16" s="549"/>
      <c r="H16" s="549"/>
      <c r="I16" s="549"/>
      <c r="J16" s="550"/>
    </row>
    <row r="17" spans="2:10" ht="15.75" thickBot="1">
      <c r="B17" s="227"/>
      <c r="C17" s="227"/>
      <c r="D17" s="227"/>
      <c r="E17" s="227"/>
      <c r="F17" s="227"/>
      <c r="G17" s="227"/>
      <c r="H17" s="227"/>
      <c r="I17" s="227"/>
    </row>
    <row r="18" spans="2:10" ht="37.5" customHeight="1">
      <c r="B18" s="545" t="s">
        <v>261</v>
      </c>
      <c r="C18" s="546"/>
      <c r="D18" s="546"/>
      <c r="E18" s="546"/>
      <c r="F18" s="546"/>
      <c r="G18" s="546"/>
      <c r="H18" s="546"/>
      <c r="I18" s="546"/>
      <c r="J18" s="547"/>
    </row>
    <row r="19" spans="2:10" ht="225" customHeight="1" thickBot="1">
      <c r="B19" s="526"/>
      <c r="C19" s="527"/>
      <c r="D19" s="527"/>
      <c r="E19" s="527"/>
      <c r="F19" s="527"/>
      <c r="G19" s="527"/>
      <c r="H19" s="527"/>
      <c r="I19" s="527"/>
      <c r="J19" s="229" t="s">
        <v>395</v>
      </c>
    </row>
    <row r="20" spans="2:10" ht="15.75" thickBot="1">
      <c r="B20" s="228"/>
      <c r="C20" s="228"/>
      <c r="D20" s="228"/>
      <c r="E20" s="228"/>
      <c r="F20" s="221"/>
    </row>
    <row r="21" spans="2:10" ht="15" customHeight="1">
      <c r="B21" s="343" t="s">
        <v>148</v>
      </c>
      <c r="C21" s="344"/>
      <c r="D21" s="344"/>
      <c r="E21" s="344"/>
      <c r="F21" s="344"/>
      <c r="G21" s="345"/>
      <c r="H21" s="217"/>
      <c r="I21" s="38"/>
    </row>
    <row r="22" spans="2:10">
      <c r="B22" s="397" t="s">
        <v>149</v>
      </c>
      <c r="C22" s="398"/>
      <c r="D22" s="399"/>
      <c r="E22" s="247" t="s">
        <v>201</v>
      </c>
      <c r="F22" s="246"/>
      <c r="G22" s="19" t="s">
        <v>202</v>
      </c>
      <c r="H22" s="205"/>
      <c r="I22" s="38"/>
    </row>
    <row r="23" spans="2:10">
      <c r="B23" s="492" t="s">
        <v>200</v>
      </c>
      <c r="C23" s="493"/>
      <c r="D23" s="459"/>
      <c r="E23" s="249">
        <v>5.2</v>
      </c>
      <c r="F23" s="250"/>
      <c r="G23" s="20" t="s">
        <v>168</v>
      </c>
      <c r="H23" s="206"/>
      <c r="I23" s="38"/>
    </row>
    <row r="24" spans="2:10">
      <c r="B24" s="492" t="s">
        <v>156</v>
      </c>
      <c r="C24" s="493"/>
      <c r="D24" s="459"/>
      <c r="E24" s="249" t="s">
        <v>190</v>
      </c>
      <c r="F24" s="250"/>
      <c r="G24" s="20" t="s">
        <v>192</v>
      </c>
      <c r="H24" s="206"/>
      <c r="I24" s="38"/>
    </row>
    <row r="25" spans="2:10">
      <c r="B25" s="492" t="s">
        <v>208</v>
      </c>
      <c r="C25" s="493"/>
      <c r="D25" s="459"/>
      <c r="E25" s="249" t="s">
        <v>186</v>
      </c>
      <c r="F25" s="250"/>
      <c r="G25" s="20" t="s">
        <v>187</v>
      </c>
      <c r="H25" s="206"/>
      <c r="I25" s="38"/>
    </row>
    <row r="26" spans="2:10">
      <c r="B26" s="492" t="s">
        <v>55</v>
      </c>
      <c r="C26" s="493"/>
      <c r="D26" s="459"/>
      <c r="E26" s="249" t="s">
        <v>178</v>
      </c>
      <c r="F26" s="250"/>
      <c r="G26" s="20" t="s">
        <v>179</v>
      </c>
      <c r="H26" s="206"/>
      <c r="I26" s="38"/>
    </row>
    <row r="27" spans="2:10">
      <c r="B27" s="492" t="s">
        <v>209</v>
      </c>
      <c r="C27" s="493"/>
      <c r="D27" s="459"/>
      <c r="E27" s="249" t="s">
        <v>188</v>
      </c>
      <c r="F27" s="250"/>
      <c r="G27" s="20" t="s">
        <v>189</v>
      </c>
      <c r="H27" s="206"/>
      <c r="I27" s="38"/>
    </row>
    <row r="28" spans="2:10">
      <c r="B28" s="492" t="s">
        <v>210</v>
      </c>
      <c r="C28" s="493"/>
      <c r="D28" s="459"/>
      <c r="E28" s="249" t="s">
        <v>184</v>
      </c>
      <c r="F28" s="250"/>
      <c r="G28" s="20" t="s">
        <v>181</v>
      </c>
      <c r="H28" s="206"/>
    </row>
    <row r="29" spans="2:10">
      <c r="B29" s="492" t="s">
        <v>211</v>
      </c>
      <c r="C29" s="493"/>
      <c r="D29" s="459"/>
      <c r="E29" s="249" t="s">
        <v>184</v>
      </c>
      <c r="F29" s="250"/>
      <c r="G29" s="20" t="s">
        <v>181</v>
      </c>
      <c r="H29" s="206"/>
    </row>
    <row r="30" spans="2:10" ht="16.5" customHeight="1" thickBot="1">
      <c r="B30" s="523" t="s">
        <v>212</v>
      </c>
      <c r="C30" s="524"/>
      <c r="D30" s="525"/>
      <c r="E30" s="248" t="s">
        <v>184</v>
      </c>
      <c r="F30" s="251"/>
      <c r="G30" s="23" t="s">
        <v>185</v>
      </c>
      <c r="H30" s="206"/>
    </row>
  </sheetData>
  <sheetProtection sheet="1" objects="1" scenarios="1" formatCells="0" formatColumns="0" formatRows="0"/>
  <mergeCells count="37">
    <mergeCell ref="I14:J14"/>
    <mergeCell ref="B1:J1"/>
    <mergeCell ref="B2:J2"/>
    <mergeCell ref="B3:J3"/>
    <mergeCell ref="B4:J4"/>
    <mergeCell ref="G13:H13"/>
    <mergeCell ref="G8:H8"/>
    <mergeCell ref="B6:J6"/>
    <mergeCell ref="I7:J7"/>
    <mergeCell ref="I8:J8"/>
    <mergeCell ref="B9:J9"/>
    <mergeCell ref="B19:I19"/>
    <mergeCell ref="C12:D13"/>
    <mergeCell ref="C14:D14"/>
    <mergeCell ref="B5:I5"/>
    <mergeCell ref="D7:F7"/>
    <mergeCell ref="D8:F8"/>
    <mergeCell ref="B12:B13"/>
    <mergeCell ref="E13:F13"/>
    <mergeCell ref="E14:F14"/>
    <mergeCell ref="B18:J18"/>
    <mergeCell ref="B16:J16"/>
    <mergeCell ref="G7:H7"/>
    <mergeCell ref="G14:H14"/>
    <mergeCell ref="B11:J11"/>
    <mergeCell ref="E12:J12"/>
    <mergeCell ref="I13:J13"/>
    <mergeCell ref="B21:G21"/>
    <mergeCell ref="B22:D22"/>
    <mergeCell ref="B23:D23"/>
    <mergeCell ref="B24:D24"/>
    <mergeCell ref="B25:D25"/>
    <mergeCell ref="B26:D26"/>
    <mergeCell ref="B27:D27"/>
    <mergeCell ref="B28:D28"/>
    <mergeCell ref="B29:D29"/>
    <mergeCell ref="B30:D30"/>
  </mergeCells>
  <dataValidations count="1">
    <dataValidation type="decimal" allowBlank="1" showInputMessage="1" showErrorMessage="1" sqref="C15 E15 G15 I15">
      <formula1>-100</formula1>
      <formula2>100</formula2>
    </dataValidation>
  </dataValidations>
  <pageMargins left="0.7" right="0.7" top="0.75" bottom="0.75" header="0.3" footer="0.3"/>
  <pageSetup scale="58" orientation="portrait" r:id="rId1"/>
  <rowBreaks count="2" manualBreakCount="2">
    <brk id="17" min="1" max="9" man="1"/>
    <brk id="20" min="1" max="9" man="1"/>
  </rowBreaks>
</worksheet>
</file>

<file path=xl/worksheets/sheet11.xml><?xml version="1.0" encoding="utf-8"?>
<worksheet xmlns="http://schemas.openxmlformats.org/spreadsheetml/2006/main" xmlns:r="http://schemas.openxmlformats.org/officeDocument/2006/relationships">
  <sheetPr>
    <tabColor theme="4" tint="0.59999389629810485"/>
    <pageSetUpPr fitToPage="1"/>
  </sheetPr>
  <dimension ref="A1:H35"/>
  <sheetViews>
    <sheetView showGridLines="0" zoomScaleNormal="100" zoomScaleSheetLayoutView="100" workbookViewId="0">
      <selection activeCell="H1" sqref="H1"/>
    </sheetView>
  </sheetViews>
  <sheetFormatPr defaultColWidth="9.140625" defaultRowHeight="15"/>
  <cols>
    <col min="1" max="1" width="2.5703125" style="15" customWidth="1"/>
    <col min="2" max="2" width="71.140625" style="15" customWidth="1"/>
    <col min="3" max="4" width="30" style="15" customWidth="1"/>
    <col min="5" max="5" width="2.42578125" style="15" customWidth="1"/>
    <col min="6" max="16384" width="9.140625" style="15"/>
  </cols>
  <sheetData>
    <row r="1" spans="1:8" ht="33.75" customHeight="1">
      <c r="A1" s="52"/>
      <c r="B1" s="579" t="s">
        <v>322</v>
      </c>
      <c r="C1" s="580"/>
      <c r="D1" s="580"/>
      <c r="E1" s="581"/>
    </row>
    <row r="2" spans="1:8" ht="213" customHeight="1" thickBot="1">
      <c r="B2" s="582" t="s">
        <v>404</v>
      </c>
      <c r="C2" s="583"/>
      <c r="D2" s="583"/>
      <c r="E2" s="584"/>
      <c r="F2" s="29"/>
      <c r="G2" s="29"/>
      <c r="H2" s="124"/>
    </row>
    <row r="3" spans="1:8" ht="15.75" thickBot="1">
      <c r="A3" s="16"/>
      <c r="B3" s="576"/>
      <c r="C3" s="576"/>
      <c r="D3" s="576"/>
      <c r="E3" s="125"/>
      <c r="F3" s="29"/>
      <c r="G3" s="29"/>
      <c r="H3" s="124"/>
    </row>
    <row r="4" spans="1:8" ht="75" customHeight="1">
      <c r="B4" s="577" t="s">
        <v>416</v>
      </c>
      <c r="C4" s="578"/>
      <c r="D4" s="230"/>
      <c r="E4" s="231" t="s">
        <v>395</v>
      </c>
    </row>
    <row r="5" spans="1:8" ht="30" customHeight="1">
      <c r="B5" s="568" t="s">
        <v>284</v>
      </c>
      <c r="C5" s="569"/>
      <c r="D5" s="256"/>
      <c r="E5" s="223" t="s">
        <v>395</v>
      </c>
    </row>
    <row r="6" spans="1:8" ht="31.5" customHeight="1">
      <c r="B6" s="568" t="s">
        <v>285</v>
      </c>
      <c r="C6" s="569"/>
      <c r="D6" s="256"/>
      <c r="E6" s="223" t="s">
        <v>395</v>
      </c>
    </row>
    <row r="7" spans="1:8" ht="33.75" customHeight="1">
      <c r="A7" s="15" t="s">
        <v>264</v>
      </c>
      <c r="B7" s="568" t="s">
        <v>325</v>
      </c>
      <c r="C7" s="569"/>
      <c r="D7" s="257"/>
      <c r="E7" s="223" t="s">
        <v>395</v>
      </c>
    </row>
    <row r="8" spans="1:8" ht="31.5" customHeight="1">
      <c r="B8" s="568" t="s">
        <v>286</v>
      </c>
      <c r="C8" s="569"/>
      <c r="D8" s="257"/>
      <c r="E8" s="223" t="s">
        <v>395</v>
      </c>
    </row>
    <row r="9" spans="1:8" ht="31.5" customHeight="1">
      <c r="B9" s="568" t="s">
        <v>287</v>
      </c>
      <c r="C9" s="569"/>
      <c r="D9" s="257"/>
      <c r="E9" s="223" t="s">
        <v>395</v>
      </c>
    </row>
    <row r="10" spans="1:8" ht="31.5" customHeight="1">
      <c r="B10" s="568" t="s">
        <v>288</v>
      </c>
      <c r="C10" s="569"/>
      <c r="D10" s="208"/>
      <c r="E10" s="223" t="s">
        <v>395</v>
      </c>
    </row>
    <row r="11" spans="1:8" ht="31.5" customHeight="1">
      <c r="B11" s="568" t="s">
        <v>289</v>
      </c>
      <c r="C11" s="569"/>
      <c r="D11" s="257"/>
      <c r="E11" s="223" t="s">
        <v>395</v>
      </c>
    </row>
    <row r="12" spans="1:8" ht="31.5" customHeight="1">
      <c r="B12" s="568" t="s">
        <v>290</v>
      </c>
      <c r="C12" s="569"/>
      <c r="D12" s="256"/>
      <c r="E12" s="223" t="s">
        <v>395</v>
      </c>
    </row>
    <row r="13" spans="1:8" ht="31.5" customHeight="1">
      <c r="B13" s="568" t="s">
        <v>291</v>
      </c>
      <c r="C13" s="569"/>
      <c r="D13" s="208"/>
      <c r="E13" s="223" t="s">
        <v>395</v>
      </c>
    </row>
    <row r="14" spans="1:8" ht="31.5" customHeight="1">
      <c r="B14" s="568" t="s">
        <v>326</v>
      </c>
      <c r="C14" s="569"/>
      <c r="D14" s="208"/>
      <c r="E14" s="223" t="s">
        <v>395</v>
      </c>
    </row>
    <row r="15" spans="1:8" ht="31.5" customHeight="1">
      <c r="B15" s="568" t="s">
        <v>405</v>
      </c>
      <c r="C15" s="569"/>
      <c r="D15" s="208"/>
      <c r="E15" s="223" t="s">
        <v>395</v>
      </c>
    </row>
    <row r="16" spans="1:8" s="30" customFormat="1" ht="31.5" customHeight="1">
      <c r="B16" s="568" t="s">
        <v>327</v>
      </c>
      <c r="C16" s="569"/>
      <c r="D16" s="208"/>
      <c r="E16" s="223" t="s">
        <v>395</v>
      </c>
    </row>
    <row r="17" spans="2:5" ht="31.5" customHeight="1">
      <c r="B17" s="568" t="s">
        <v>292</v>
      </c>
      <c r="C17" s="569"/>
      <c r="D17" s="256"/>
      <c r="E17" s="223" t="s">
        <v>395</v>
      </c>
    </row>
    <row r="18" spans="2:5" ht="33.75" customHeight="1">
      <c r="B18" s="568" t="s">
        <v>328</v>
      </c>
      <c r="C18" s="569"/>
      <c r="D18" s="257"/>
      <c r="E18" s="223" t="s">
        <v>395</v>
      </c>
    </row>
    <row r="19" spans="2:5" ht="31.5" customHeight="1">
      <c r="B19" s="568" t="s">
        <v>293</v>
      </c>
      <c r="C19" s="569"/>
      <c r="D19" s="257"/>
      <c r="E19" s="223" t="s">
        <v>395</v>
      </c>
    </row>
    <row r="20" spans="2:5" ht="31.5" customHeight="1">
      <c r="B20" s="568" t="s">
        <v>294</v>
      </c>
      <c r="C20" s="569"/>
      <c r="D20" s="257"/>
      <c r="E20" s="223" t="s">
        <v>395</v>
      </c>
    </row>
    <row r="21" spans="2:5" ht="31.5" customHeight="1">
      <c r="B21" s="568" t="s">
        <v>295</v>
      </c>
      <c r="C21" s="569"/>
      <c r="D21" s="208"/>
      <c r="E21" s="223" t="s">
        <v>395</v>
      </c>
    </row>
    <row r="22" spans="2:5" ht="30" customHeight="1">
      <c r="B22" s="568" t="s">
        <v>329</v>
      </c>
      <c r="C22" s="569"/>
      <c r="D22" s="208"/>
      <c r="E22" s="223" t="s">
        <v>395</v>
      </c>
    </row>
    <row r="23" spans="2:5" ht="30" customHeight="1">
      <c r="B23" s="400" t="s">
        <v>296</v>
      </c>
      <c r="C23" s="401"/>
      <c r="D23" s="401"/>
      <c r="E23" s="572"/>
    </row>
    <row r="24" spans="2:5" ht="120" customHeight="1">
      <c r="B24" s="570"/>
      <c r="C24" s="571"/>
      <c r="D24" s="571"/>
      <c r="E24" s="223" t="s">
        <v>395</v>
      </c>
    </row>
    <row r="25" spans="2:5" ht="72" customHeight="1" thickBot="1">
      <c r="B25" s="573" t="s">
        <v>406</v>
      </c>
      <c r="C25" s="574"/>
      <c r="D25" s="574"/>
      <c r="E25" s="575"/>
    </row>
    <row r="26" spans="2:5" ht="15.75" thickBot="1">
      <c r="B26" s="567"/>
      <c r="C26" s="567"/>
      <c r="D26" s="567"/>
    </row>
    <row r="27" spans="2:5" s="24" customFormat="1" ht="15" customHeight="1">
      <c r="B27" s="351" t="s">
        <v>148</v>
      </c>
      <c r="C27" s="352"/>
      <c r="D27" s="352"/>
      <c r="E27" s="353"/>
    </row>
    <row r="28" spans="2:5" s="24" customFormat="1" ht="15.75" customHeight="1">
      <c r="B28" s="252" t="s">
        <v>149</v>
      </c>
      <c r="C28" s="253" t="s">
        <v>201</v>
      </c>
      <c r="D28" s="381" t="s">
        <v>202</v>
      </c>
      <c r="E28" s="386"/>
    </row>
    <row r="29" spans="2:5" s="24" customFormat="1" ht="15.75" customHeight="1">
      <c r="B29" s="255" t="s">
        <v>214</v>
      </c>
      <c r="C29" s="254" t="s">
        <v>194</v>
      </c>
      <c r="D29" s="389" t="s">
        <v>195</v>
      </c>
      <c r="E29" s="390"/>
    </row>
    <row r="30" spans="2:5" s="24" customFormat="1" ht="15.75" customHeight="1">
      <c r="B30" s="255" t="s">
        <v>215</v>
      </c>
      <c r="C30" s="254" t="s">
        <v>193</v>
      </c>
      <c r="D30" s="389" t="s">
        <v>191</v>
      </c>
      <c r="E30" s="390"/>
    </row>
    <row r="31" spans="2:5" s="24" customFormat="1" ht="15.75" customHeight="1">
      <c r="B31" s="255" t="s">
        <v>161</v>
      </c>
      <c r="C31" s="254" t="s">
        <v>198</v>
      </c>
      <c r="D31" s="389" t="s">
        <v>196</v>
      </c>
      <c r="E31" s="390"/>
    </row>
    <row r="32" spans="2:5" s="24" customFormat="1" ht="15.75" customHeight="1">
      <c r="B32" s="255" t="s">
        <v>162</v>
      </c>
      <c r="C32" s="254" t="s">
        <v>198</v>
      </c>
      <c r="D32" s="389" t="s">
        <v>196</v>
      </c>
      <c r="E32" s="390"/>
    </row>
    <row r="33" spans="2:5" s="24" customFormat="1" ht="15.75" customHeight="1">
      <c r="B33" s="42" t="s">
        <v>163</v>
      </c>
      <c r="C33" s="254" t="s">
        <v>198</v>
      </c>
      <c r="D33" s="389" t="s">
        <v>196</v>
      </c>
      <c r="E33" s="390"/>
    </row>
    <row r="34" spans="2:5" s="24" customFormat="1" ht="15.75" customHeight="1">
      <c r="B34" s="42" t="s">
        <v>197</v>
      </c>
      <c r="C34" s="254" t="s">
        <v>198</v>
      </c>
      <c r="D34" s="389" t="s">
        <v>196</v>
      </c>
      <c r="E34" s="390"/>
    </row>
    <row r="35" spans="2:5" s="24" customFormat="1" ht="16.5" customHeight="1" thickBot="1">
      <c r="B35" s="43" t="s">
        <v>164</v>
      </c>
      <c r="C35" s="22" t="s">
        <v>198</v>
      </c>
      <c r="D35" s="349" t="s">
        <v>196</v>
      </c>
      <c r="E35" s="350"/>
    </row>
  </sheetData>
  <sheetProtection sheet="1" objects="1" scenarios="1" formatCells="0" formatColumns="0" formatRows="0"/>
  <mergeCells count="35">
    <mergeCell ref="B6:C6"/>
    <mergeCell ref="B3:D3"/>
    <mergeCell ref="B4:C4"/>
    <mergeCell ref="B5:C5"/>
    <mergeCell ref="B1:E1"/>
    <mergeCell ref="B2:E2"/>
    <mergeCell ref="B18:C18"/>
    <mergeCell ref="B7:C7"/>
    <mergeCell ref="B8:C8"/>
    <mergeCell ref="B9:C9"/>
    <mergeCell ref="B10:C10"/>
    <mergeCell ref="B11:C11"/>
    <mergeCell ref="B12:C12"/>
    <mergeCell ref="B13:C13"/>
    <mergeCell ref="B14:C14"/>
    <mergeCell ref="B15:C15"/>
    <mergeCell ref="B16:C16"/>
    <mergeCell ref="B17:C17"/>
    <mergeCell ref="B26:D26"/>
    <mergeCell ref="B19:C19"/>
    <mergeCell ref="B20:C20"/>
    <mergeCell ref="B21:C21"/>
    <mergeCell ref="B22:C22"/>
    <mergeCell ref="B24:D24"/>
    <mergeCell ref="B23:E23"/>
    <mergeCell ref="B25:E25"/>
    <mergeCell ref="D33:E33"/>
    <mergeCell ref="D34:E34"/>
    <mergeCell ref="D35:E35"/>
    <mergeCell ref="B27:E27"/>
    <mergeCell ref="D28:E28"/>
    <mergeCell ref="D29:E29"/>
    <mergeCell ref="D30:E30"/>
    <mergeCell ref="D31:E31"/>
    <mergeCell ref="D32:E32"/>
  </mergeCells>
  <pageMargins left="0.7" right="0.7" top="0.75" bottom="0.75" header="0.3" footer="0.3"/>
  <pageSetup scale="67" fitToHeight="0" orientation="portrait" r:id="rId1"/>
  <rowBreaks count="1" manualBreakCount="1">
    <brk id="22" min="1" max="4" man="1"/>
  </rowBreaks>
</worksheet>
</file>

<file path=xl/worksheets/sheet12.xml><?xml version="1.0" encoding="utf-8"?>
<worksheet xmlns="http://schemas.openxmlformats.org/spreadsheetml/2006/main" xmlns:r="http://schemas.openxmlformats.org/officeDocument/2006/relationships">
  <sheetPr>
    <pageSetUpPr fitToPage="1"/>
  </sheetPr>
  <dimension ref="B1:F35"/>
  <sheetViews>
    <sheetView showGridLines="0" zoomScaleNormal="100" zoomScaleSheetLayoutView="100" workbookViewId="0">
      <selection activeCell="I1" sqref="I1"/>
    </sheetView>
  </sheetViews>
  <sheetFormatPr defaultColWidth="9.140625" defaultRowHeight="15"/>
  <cols>
    <col min="1" max="1" width="2.85546875" style="29" customWidth="1"/>
    <col min="2" max="2" width="60.28515625" style="135" customWidth="1"/>
    <col min="3" max="3" width="30" style="135" customWidth="1"/>
    <col min="4" max="4" width="30" style="124" customWidth="1"/>
    <col min="5" max="5" width="10.7109375" style="29" customWidth="1"/>
    <col min="6" max="6" width="9.140625" style="29" customWidth="1"/>
    <col min="7" max="16384" width="9.140625" style="29"/>
  </cols>
  <sheetData>
    <row r="1" spans="2:6" ht="45" customHeight="1">
      <c r="B1" s="421" t="s">
        <v>323</v>
      </c>
      <c r="C1" s="422"/>
      <c r="D1" s="422"/>
      <c r="E1" s="423"/>
      <c r="F1" s="97"/>
    </row>
    <row r="2" spans="2:6" ht="78.75" customHeight="1" thickBot="1">
      <c r="B2" s="594" t="s">
        <v>355</v>
      </c>
      <c r="C2" s="595"/>
      <c r="D2" s="595"/>
      <c r="E2" s="596"/>
      <c r="F2" s="97"/>
    </row>
    <row r="3" spans="2:6" s="125" customFormat="1" ht="16.5" thickBot="1">
      <c r="B3" s="141"/>
      <c r="C3" s="141"/>
      <c r="D3" s="141"/>
      <c r="E3" s="141"/>
      <c r="F3" s="97"/>
    </row>
    <row r="4" spans="2:6" ht="75" customHeight="1">
      <c r="B4" s="577" t="s">
        <v>416</v>
      </c>
      <c r="C4" s="597"/>
      <c r="D4" s="126" t="str">
        <f>IF(VLOOKUP(B4,'9. Important Impact Inputs'!$B$4:$D$22,3,FALSE)="","",VLOOKUP(B4,'9. Important Impact Inputs'!$B$4:$D$22,3,FALSE))</f>
        <v/>
      </c>
      <c r="E4" s="127" t="s">
        <v>11</v>
      </c>
    </row>
    <row r="5" spans="2:6" ht="56.25" customHeight="1">
      <c r="B5" s="568" t="s">
        <v>297</v>
      </c>
      <c r="C5" s="586"/>
      <c r="D5" s="128">
        <f>IF(OR('9. Important Impact Inputs'!D9=0,'9. Important Impact Inputs'!D8=0),'9. Important Impact Inputs'!D5,'9. Important Impact Inputs'!D8/'9. Important Impact Inputs'!D9)</f>
        <v>0</v>
      </c>
      <c r="E5" s="129" t="s">
        <v>22</v>
      </c>
    </row>
    <row r="6" spans="2:6" ht="30" customHeight="1">
      <c r="B6" s="568" t="s">
        <v>285</v>
      </c>
      <c r="C6" s="586"/>
      <c r="D6" s="128">
        <f>'9. Important Impact Inputs'!D6</f>
        <v>0</v>
      </c>
      <c r="E6" s="129" t="s">
        <v>13</v>
      </c>
    </row>
    <row r="7" spans="2:6" ht="37.5" customHeight="1">
      <c r="B7" s="568" t="s">
        <v>325</v>
      </c>
      <c r="C7" s="586"/>
      <c r="D7" s="130">
        <f>'9. Important Impact Inputs'!D7</f>
        <v>0</v>
      </c>
      <c r="E7" s="131" t="s">
        <v>14</v>
      </c>
    </row>
    <row r="8" spans="2:6" ht="56.25" customHeight="1">
      <c r="B8" s="568" t="s">
        <v>330</v>
      </c>
      <c r="C8" s="586"/>
      <c r="D8" s="128">
        <f>IF('9. Important Impact Inputs'!D9=0,0,('9. Important Impact Inputs'!D8-D7)/'9. Important Impact Inputs'!D9)</f>
        <v>0</v>
      </c>
      <c r="E8" s="132" t="s">
        <v>15</v>
      </c>
    </row>
    <row r="9" spans="2:6" ht="30" customHeight="1">
      <c r="B9" s="568" t="s">
        <v>288</v>
      </c>
      <c r="C9" s="586"/>
      <c r="D9" s="133">
        <f>'9. Important Impact Inputs'!D10</f>
        <v>0</v>
      </c>
      <c r="E9" s="134" t="s">
        <v>24</v>
      </c>
    </row>
    <row r="10" spans="2:6" ht="30" customHeight="1">
      <c r="B10" s="568" t="s">
        <v>289</v>
      </c>
      <c r="C10" s="586"/>
      <c r="D10" s="130">
        <f>'9. Important Impact Inputs'!D11</f>
        <v>0</v>
      </c>
      <c r="E10" s="134" t="s">
        <v>25</v>
      </c>
    </row>
    <row r="11" spans="2:6" ht="30" customHeight="1">
      <c r="B11" s="568" t="s">
        <v>290</v>
      </c>
      <c r="C11" s="586"/>
      <c r="D11" s="128">
        <f>'9. Important Impact Inputs'!D12</f>
        <v>0</v>
      </c>
      <c r="E11" s="132" t="s">
        <v>124</v>
      </c>
    </row>
    <row r="12" spans="2:6" ht="30" customHeight="1">
      <c r="B12" s="568" t="s">
        <v>291</v>
      </c>
      <c r="C12" s="586"/>
      <c r="D12" s="133">
        <f>'9. Important Impact Inputs'!D13</f>
        <v>0</v>
      </c>
      <c r="E12" s="134" t="s">
        <v>125</v>
      </c>
    </row>
    <row r="13" spans="2:6" ht="37.5" customHeight="1">
      <c r="B13" s="568" t="s">
        <v>326</v>
      </c>
      <c r="C13" s="586"/>
      <c r="D13" s="133">
        <f>'9. Important Impact Inputs'!D14</f>
        <v>0</v>
      </c>
      <c r="E13" s="134" t="s">
        <v>126</v>
      </c>
    </row>
    <row r="14" spans="2:6" ht="30" customHeight="1">
      <c r="B14" s="568" t="s">
        <v>298</v>
      </c>
      <c r="C14" s="586"/>
      <c r="D14" s="133">
        <f>'9. Important Impact Inputs'!D15</f>
        <v>0</v>
      </c>
      <c r="E14" s="134" t="s">
        <v>127</v>
      </c>
    </row>
    <row r="15" spans="2:6" ht="30" customHeight="1">
      <c r="B15" s="568" t="s">
        <v>327</v>
      </c>
      <c r="C15" s="586"/>
      <c r="D15" s="133">
        <f>'9. Important Impact Inputs'!D16</f>
        <v>0</v>
      </c>
      <c r="E15" s="134" t="s">
        <v>128</v>
      </c>
    </row>
    <row r="16" spans="2:6" ht="37.5" customHeight="1">
      <c r="B16" s="568" t="s">
        <v>415</v>
      </c>
      <c r="C16" s="586"/>
      <c r="D16" s="128">
        <f>IF(D14=0,0,D15/D14)</f>
        <v>0</v>
      </c>
      <c r="E16" s="132" t="s">
        <v>129</v>
      </c>
    </row>
    <row r="17" spans="2:5" ht="56.25" customHeight="1">
      <c r="B17" s="568" t="s">
        <v>299</v>
      </c>
      <c r="C17" s="586"/>
      <c r="D17" s="128">
        <f>IF(OR('9. Important Impact Inputs'!D20=0,'9. Important Impact Inputs'!D19=0),'9. Important Impact Inputs'!D17,'9. Important Impact Inputs'!D19/'9. Important Impact Inputs'!D20)</f>
        <v>0</v>
      </c>
      <c r="E17" s="132" t="s">
        <v>130</v>
      </c>
    </row>
    <row r="18" spans="2:5" ht="37.5" customHeight="1">
      <c r="B18" s="568" t="s">
        <v>328</v>
      </c>
      <c r="C18" s="586"/>
      <c r="D18" s="130">
        <f>'9. Important Impact Inputs'!D18</f>
        <v>0</v>
      </c>
      <c r="E18" s="134" t="s">
        <v>131</v>
      </c>
    </row>
    <row r="19" spans="2:5" ht="37.5" customHeight="1">
      <c r="B19" s="568" t="s">
        <v>331</v>
      </c>
      <c r="C19" s="586"/>
      <c r="D19" s="128">
        <f>IF('9. Important Impact Inputs'!D20=0,0,('9. Important Impact Inputs'!D19-D18)/'9. Important Impact Inputs'!D20)</f>
        <v>0</v>
      </c>
      <c r="E19" s="132" t="s">
        <v>132</v>
      </c>
    </row>
    <row r="20" spans="2:5" ht="30" customHeight="1">
      <c r="B20" s="568" t="s">
        <v>295</v>
      </c>
      <c r="C20" s="586"/>
      <c r="D20" s="133">
        <f>'9. Important Impact Inputs'!D21</f>
        <v>0</v>
      </c>
      <c r="E20" s="134" t="s">
        <v>133</v>
      </c>
    </row>
    <row r="21" spans="2:5" ht="30" customHeight="1">
      <c r="B21" s="568" t="s">
        <v>329</v>
      </c>
      <c r="C21" s="586"/>
      <c r="D21" s="133">
        <f>'9. Important Impact Inputs'!D22</f>
        <v>0</v>
      </c>
      <c r="E21" s="134" t="s">
        <v>134</v>
      </c>
    </row>
    <row r="22" spans="2:5" ht="30" customHeight="1">
      <c r="B22" s="400" t="s">
        <v>296</v>
      </c>
      <c r="C22" s="401"/>
      <c r="D22" s="401"/>
      <c r="E22" s="572"/>
    </row>
    <row r="23" spans="2:5" ht="120" customHeight="1">
      <c r="B23" s="587" t="str">
        <f>IF('9. Important Impact Inputs'!B24:D24="","",'9. Important Impact Inputs'!B24:D24)</f>
        <v/>
      </c>
      <c r="C23" s="588"/>
      <c r="D23" s="588"/>
      <c r="E23" s="589"/>
    </row>
    <row r="24" spans="2:5" ht="71.25" customHeight="1" thickBot="1">
      <c r="B24" s="590" t="s">
        <v>414</v>
      </c>
      <c r="C24" s="591"/>
      <c r="D24" s="592"/>
      <c r="E24" s="593"/>
    </row>
    <row r="25" spans="2:5" ht="15.75" thickBot="1">
      <c r="B25" s="585"/>
      <c r="C25" s="585"/>
      <c r="D25" s="585"/>
      <c r="E25" s="585"/>
    </row>
    <row r="26" spans="2:5" s="24" customFormat="1" ht="15" customHeight="1">
      <c r="B26" s="343" t="s">
        <v>148</v>
      </c>
      <c r="C26" s="344"/>
      <c r="D26" s="345"/>
      <c r="E26" s="38"/>
    </row>
    <row r="27" spans="2:5" s="24" customFormat="1">
      <c r="B27" s="78" t="s">
        <v>149</v>
      </c>
      <c r="C27" s="79" t="s">
        <v>201</v>
      </c>
      <c r="D27" s="19" t="s">
        <v>202</v>
      </c>
      <c r="E27" s="38"/>
    </row>
    <row r="28" spans="2:5" s="24" customFormat="1">
      <c r="B28" s="81" t="s">
        <v>199</v>
      </c>
      <c r="C28" s="44">
        <v>5</v>
      </c>
      <c r="D28" s="45" t="s">
        <v>175</v>
      </c>
      <c r="E28" s="38"/>
    </row>
    <row r="29" spans="2:5" s="24" customFormat="1" ht="15" customHeight="1">
      <c r="B29" s="46" t="s">
        <v>214</v>
      </c>
      <c r="C29" s="44" t="s">
        <v>194</v>
      </c>
      <c r="D29" s="47" t="s">
        <v>191</v>
      </c>
      <c r="E29" s="38"/>
    </row>
    <row r="30" spans="2:5" s="24" customFormat="1">
      <c r="B30" s="46" t="s">
        <v>215</v>
      </c>
      <c r="C30" s="44" t="s">
        <v>193</v>
      </c>
      <c r="D30" s="47" t="s">
        <v>196</v>
      </c>
      <c r="E30" s="38"/>
    </row>
    <row r="31" spans="2:5" s="24" customFormat="1">
      <c r="B31" s="46" t="s">
        <v>161</v>
      </c>
      <c r="C31" s="44" t="s">
        <v>198</v>
      </c>
      <c r="D31" s="47" t="s">
        <v>196</v>
      </c>
      <c r="E31" s="38"/>
    </row>
    <row r="32" spans="2:5" s="24" customFormat="1">
      <c r="B32" s="46" t="s">
        <v>162</v>
      </c>
      <c r="C32" s="44" t="s">
        <v>198</v>
      </c>
      <c r="D32" s="47" t="s">
        <v>196</v>
      </c>
      <c r="E32" s="38"/>
    </row>
    <row r="33" spans="2:5" s="24" customFormat="1">
      <c r="B33" s="48" t="s">
        <v>163</v>
      </c>
      <c r="C33" s="44" t="s">
        <v>198</v>
      </c>
      <c r="D33" s="47" t="s">
        <v>196</v>
      </c>
      <c r="E33" s="38"/>
    </row>
    <row r="34" spans="2:5" s="24" customFormat="1">
      <c r="B34" s="48" t="s">
        <v>197</v>
      </c>
      <c r="C34" s="44" t="s">
        <v>198</v>
      </c>
      <c r="D34" s="47" t="s">
        <v>196</v>
      </c>
      <c r="E34" s="38"/>
    </row>
    <row r="35" spans="2:5" ht="15.75" thickBot="1">
      <c r="B35" s="49" t="s">
        <v>164</v>
      </c>
      <c r="C35" s="50" t="s">
        <v>198</v>
      </c>
      <c r="D35" s="51" t="s">
        <v>196</v>
      </c>
    </row>
  </sheetData>
  <sheetProtection sheet="1" objects="1" scenarios="1" formatCells="0" formatColumns="0" formatRows="0"/>
  <mergeCells count="25">
    <mergeCell ref="B6:C6"/>
    <mergeCell ref="B1:E1"/>
    <mergeCell ref="B2:E2"/>
    <mergeCell ref="B4:C4"/>
    <mergeCell ref="B5:C5"/>
    <mergeCell ref="B18:C18"/>
    <mergeCell ref="B7:C7"/>
    <mergeCell ref="B8:C8"/>
    <mergeCell ref="B9:C9"/>
    <mergeCell ref="B10:C10"/>
    <mergeCell ref="B11:C11"/>
    <mergeCell ref="B12:C12"/>
    <mergeCell ref="B13:C13"/>
    <mergeCell ref="B14:C14"/>
    <mergeCell ref="B15:C15"/>
    <mergeCell ref="B16:C16"/>
    <mergeCell ref="B17:C17"/>
    <mergeCell ref="B25:E25"/>
    <mergeCell ref="B26:D26"/>
    <mergeCell ref="B19:C19"/>
    <mergeCell ref="B20:C20"/>
    <mergeCell ref="B21:C21"/>
    <mergeCell ref="B22:E22"/>
    <mergeCell ref="B23:E23"/>
    <mergeCell ref="B24:E24"/>
  </mergeCells>
  <pageMargins left="0.7" right="0.7" top="0.75" bottom="0.75" header="0.3" footer="0.3"/>
  <pageSetup scale="69" fitToHeight="0" orientation="portrait" r:id="rId1"/>
  <rowBreaks count="1" manualBreakCount="1">
    <brk id="21" min="1" max="4" man="1"/>
  </rowBreaks>
</worksheet>
</file>

<file path=xl/worksheets/sheet13.xml><?xml version="1.0" encoding="utf-8"?>
<worksheet xmlns="http://schemas.openxmlformats.org/spreadsheetml/2006/main" xmlns:r="http://schemas.openxmlformats.org/officeDocument/2006/relationships">
  <sheetPr>
    <pageSetUpPr fitToPage="1"/>
  </sheetPr>
  <dimension ref="A1:L55"/>
  <sheetViews>
    <sheetView showGridLines="0" zoomScaleNormal="100" zoomScaleSheetLayoutView="100" workbookViewId="0">
      <selection activeCell="B1" sqref="B1:L1"/>
    </sheetView>
  </sheetViews>
  <sheetFormatPr defaultColWidth="9.140625" defaultRowHeight="15"/>
  <cols>
    <col min="1" max="1" width="1.5703125" style="15" customWidth="1"/>
    <col min="2" max="2" width="50.85546875" style="15" customWidth="1"/>
    <col min="3" max="5" width="12.7109375" style="15" customWidth="1"/>
    <col min="6" max="6" width="2.28515625" style="15" customWidth="1"/>
    <col min="7" max="7" width="1.5703125" style="15" customWidth="1"/>
    <col min="8" max="8" width="45.85546875" style="15" customWidth="1"/>
    <col min="9" max="11" width="12.28515625" style="15" customWidth="1"/>
    <col min="12" max="12" width="2" style="15" customWidth="1"/>
    <col min="13" max="16384" width="9.140625" style="15"/>
  </cols>
  <sheetData>
    <row r="1" spans="1:12" ht="33.75" customHeight="1">
      <c r="A1" s="52"/>
      <c r="B1" s="598" t="s">
        <v>216</v>
      </c>
      <c r="C1" s="599"/>
      <c r="D1" s="599"/>
      <c r="E1" s="599"/>
      <c r="F1" s="599"/>
      <c r="G1" s="599"/>
      <c r="H1" s="599"/>
      <c r="I1" s="599"/>
      <c r="J1" s="599"/>
      <c r="K1" s="599"/>
      <c r="L1" s="600"/>
    </row>
    <row r="2" spans="1:12" ht="36" customHeight="1" thickBot="1">
      <c r="B2" s="285" t="s">
        <v>413</v>
      </c>
      <c r="C2" s="286"/>
      <c r="D2" s="286"/>
      <c r="E2" s="286"/>
      <c r="F2" s="286"/>
      <c r="G2" s="286"/>
      <c r="H2" s="286"/>
      <c r="I2" s="286"/>
      <c r="J2" s="286"/>
      <c r="K2" s="286"/>
      <c r="L2" s="287"/>
    </row>
    <row r="3" spans="1:12" ht="16.5" thickBot="1">
      <c r="A3" s="16"/>
      <c r="B3" s="534"/>
      <c r="C3" s="534"/>
      <c r="D3" s="534"/>
      <c r="E3" s="534"/>
      <c r="F3" s="236"/>
      <c r="G3" s="149"/>
      <c r="H3" s="534"/>
      <c r="I3" s="534"/>
      <c r="J3" s="534"/>
      <c r="K3" s="534"/>
      <c r="L3" s="16"/>
    </row>
    <row r="4" spans="1:12" ht="30" customHeight="1">
      <c r="B4" s="601" t="s">
        <v>135</v>
      </c>
      <c r="C4" s="602"/>
      <c r="D4" s="602"/>
      <c r="E4" s="602"/>
      <c r="F4" s="603"/>
      <c r="G4" s="149"/>
      <c r="H4" s="601" t="s">
        <v>135</v>
      </c>
      <c r="I4" s="602"/>
      <c r="J4" s="602"/>
      <c r="K4" s="602"/>
      <c r="L4" s="603"/>
    </row>
    <row r="5" spans="1:12" ht="33.75" customHeight="1">
      <c r="B5" s="609" t="s">
        <v>68</v>
      </c>
      <c r="C5" s="610"/>
      <c r="D5" s="610"/>
      <c r="E5" s="610"/>
      <c r="F5" s="611"/>
      <c r="G5" s="149"/>
      <c r="H5" s="604" t="s">
        <v>69</v>
      </c>
      <c r="I5" s="605"/>
      <c r="J5" s="605"/>
      <c r="K5" s="605"/>
      <c r="L5" s="606"/>
    </row>
    <row r="6" spans="1:12" ht="27.75" customHeight="1">
      <c r="B6" s="607" t="s">
        <v>70</v>
      </c>
      <c r="C6" s="567"/>
      <c r="D6" s="567"/>
      <c r="E6" s="567"/>
      <c r="F6" s="608"/>
      <c r="G6" s="149"/>
      <c r="H6" s="607" t="s">
        <v>70</v>
      </c>
      <c r="I6" s="567"/>
      <c r="J6" s="567"/>
      <c r="K6" s="567"/>
      <c r="L6" s="608"/>
    </row>
    <row r="7" spans="1:12" ht="15.75">
      <c r="B7" s="150" t="s">
        <v>302</v>
      </c>
      <c r="C7" s="151">
        <v>2010</v>
      </c>
      <c r="D7" s="151">
        <v>2009</v>
      </c>
      <c r="E7" s="237">
        <v>2008</v>
      </c>
      <c r="F7" s="238"/>
      <c r="G7" s="149"/>
      <c r="H7" s="150" t="s">
        <v>301</v>
      </c>
      <c r="I7" s="151">
        <v>2010</v>
      </c>
      <c r="J7" s="151">
        <v>2009</v>
      </c>
      <c r="K7" s="151">
        <v>2008</v>
      </c>
      <c r="L7" s="244"/>
    </row>
    <row r="8" spans="1:12" ht="11.25" customHeight="1">
      <c r="B8" s="152"/>
      <c r="C8" s="16"/>
      <c r="D8" s="16"/>
      <c r="E8" s="155"/>
      <c r="F8" s="156"/>
      <c r="G8" s="149"/>
      <c r="H8" s="154"/>
      <c r="I8" s="155"/>
      <c r="J8" s="155"/>
      <c r="K8" s="16"/>
      <c r="L8" s="153"/>
    </row>
    <row r="9" spans="1:12" ht="18.75" customHeight="1">
      <c r="B9" s="157" t="s">
        <v>71</v>
      </c>
      <c r="C9" s="16"/>
      <c r="D9" s="16"/>
      <c r="E9" s="16"/>
      <c r="F9" s="153"/>
      <c r="G9" s="149"/>
      <c r="H9" s="157" t="s">
        <v>72</v>
      </c>
      <c r="I9" s="16"/>
      <c r="J9" s="16"/>
      <c r="K9" s="16"/>
      <c r="L9" s="153"/>
    </row>
    <row r="10" spans="1:12" ht="18.75" customHeight="1">
      <c r="B10" s="158" t="s">
        <v>73</v>
      </c>
      <c r="C10" s="159">
        <v>381044</v>
      </c>
      <c r="D10" s="159">
        <v>306892</v>
      </c>
      <c r="E10" s="159">
        <v>360364</v>
      </c>
      <c r="F10" s="160"/>
      <c r="G10" s="149"/>
      <c r="H10" s="161" t="s">
        <v>74</v>
      </c>
      <c r="I10" s="16"/>
      <c r="J10" s="16"/>
      <c r="K10" s="16"/>
      <c r="L10" s="153"/>
    </row>
    <row r="11" spans="1:12" ht="18.75" customHeight="1">
      <c r="B11" s="158" t="s">
        <v>75</v>
      </c>
      <c r="C11" s="162">
        <v>168612</v>
      </c>
      <c r="D11" s="162">
        <v>81788</v>
      </c>
      <c r="E11" s="162">
        <v>475388</v>
      </c>
      <c r="F11" s="163"/>
      <c r="G11" s="149"/>
      <c r="H11" s="158" t="s">
        <v>76</v>
      </c>
      <c r="I11" s="159">
        <v>19363</v>
      </c>
      <c r="J11" s="159">
        <v>166656</v>
      </c>
      <c r="K11" s="159">
        <v>161795</v>
      </c>
      <c r="L11" s="153"/>
    </row>
    <row r="12" spans="1:12" ht="18.75" customHeight="1">
      <c r="B12" s="158" t="s">
        <v>77</v>
      </c>
      <c r="C12" s="164">
        <v>6222</v>
      </c>
      <c r="D12" s="164">
        <v>5752</v>
      </c>
      <c r="E12" s="162">
        <v>19980</v>
      </c>
      <c r="F12" s="163"/>
      <c r="G12" s="149"/>
      <c r="H12" s="158" t="s">
        <v>78</v>
      </c>
      <c r="I12" s="166">
        <v>188988</v>
      </c>
      <c r="J12" s="166">
        <v>34515</v>
      </c>
      <c r="K12" s="166">
        <v>18994</v>
      </c>
      <c r="L12" s="153"/>
    </row>
    <row r="13" spans="1:12" ht="18.75" customHeight="1">
      <c r="B13" s="167" t="s">
        <v>79</v>
      </c>
      <c r="C13" s="168">
        <f>SUM(C10:C12)</f>
        <v>555878</v>
      </c>
      <c r="D13" s="168">
        <f t="shared" ref="D13:E13" si="0">SUM(D10:D12)</f>
        <v>394432</v>
      </c>
      <c r="E13" s="239">
        <f t="shared" si="0"/>
        <v>855732</v>
      </c>
      <c r="F13" s="240" t="s">
        <v>395</v>
      </c>
      <c r="G13" s="149"/>
      <c r="H13" s="158" t="s">
        <v>80</v>
      </c>
      <c r="I13" s="166">
        <v>101806</v>
      </c>
      <c r="J13" s="166">
        <v>88967</v>
      </c>
      <c r="K13" s="166">
        <v>72178</v>
      </c>
      <c r="L13" s="153"/>
    </row>
    <row r="14" spans="1:12" ht="18.75" customHeight="1">
      <c r="B14" s="152"/>
      <c r="C14" s="162"/>
      <c r="D14" s="162"/>
      <c r="E14" s="162"/>
      <c r="F14" s="163"/>
      <c r="G14" s="149"/>
      <c r="H14" s="158" t="s">
        <v>81</v>
      </c>
      <c r="I14" s="166">
        <v>7380</v>
      </c>
      <c r="J14" s="166">
        <v>2073</v>
      </c>
      <c r="K14" s="166">
        <v>2369</v>
      </c>
      <c r="L14" s="153"/>
    </row>
    <row r="15" spans="1:12" ht="18.75" customHeight="1">
      <c r="B15" s="169" t="s">
        <v>82</v>
      </c>
      <c r="C15" s="162"/>
      <c r="D15" s="162"/>
      <c r="E15" s="162"/>
      <c r="F15" s="163"/>
      <c r="G15" s="149"/>
      <c r="H15" s="158" t="s">
        <v>83</v>
      </c>
      <c r="I15" s="166">
        <v>17890</v>
      </c>
      <c r="J15" s="166">
        <v>18130</v>
      </c>
      <c r="K15" s="166">
        <v>17443</v>
      </c>
      <c r="L15" s="153"/>
    </row>
    <row r="16" spans="1:12" ht="18.75" customHeight="1">
      <c r="B16" s="158" t="s">
        <v>84</v>
      </c>
      <c r="C16" s="162"/>
      <c r="D16" s="162"/>
      <c r="E16" s="162"/>
      <c r="F16" s="163"/>
      <c r="G16" s="149"/>
      <c r="H16" s="158" t="s">
        <v>85</v>
      </c>
      <c r="I16" s="170">
        <v>13940</v>
      </c>
      <c r="J16" s="170">
        <v>8680</v>
      </c>
      <c r="K16" s="166">
        <v>9756</v>
      </c>
      <c r="L16" s="244"/>
    </row>
    <row r="17" spans="2:12" ht="18.75" customHeight="1">
      <c r="B17" s="158" t="s">
        <v>73</v>
      </c>
      <c r="C17" s="162">
        <v>229986</v>
      </c>
      <c r="D17" s="162">
        <v>209140</v>
      </c>
      <c r="E17" s="162">
        <v>283793</v>
      </c>
      <c r="F17" s="163"/>
      <c r="G17" s="149"/>
      <c r="H17" s="167" t="s">
        <v>86</v>
      </c>
      <c r="I17" s="171">
        <f>SUM(I11:I16)</f>
        <v>349367</v>
      </c>
      <c r="J17" s="171">
        <f t="shared" ref="J17:K17" si="1">SUM(J11:J16)</f>
        <v>319021</v>
      </c>
      <c r="K17" s="243">
        <f t="shared" si="1"/>
        <v>282535</v>
      </c>
      <c r="L17" s="245" t="s">
        <v>395</v>
      </c>
    </row>
    <row r="18" spans="2:12" ht="18.75" customHeight="1">
      <c r="B18" s="158" t="s">
        <v>75</v>
      </c>
      <c r="C18" s="162">
        <v>157310</v>
      </c>
      <c r="D18" s="162">
        <v>75920</v>
      </c>
      <c r="E18" s="162">
        <v>448351</v>
      </c>
      <c r="F18" s="163"/>
      <c r="G18" s="149"/>
      <c r="H18" s="172" t="s">
        <v>361</v>
      </c>
      <c r="I18" s="166">
        <v>509787</v>
      </c>
      <c r="J18" s="166">
        <v>358866</v>
      </c>
      <c r="K18" s="166">
        <v>393412</v>
      </c>
      <c r="L18" s="153"/>
    </row>
    <row r="19" spans="2:12" ht="18.75" customHeight="1">
      <c r="B19" s="158" t="s">
        <v>77</v>
      </c>
      <c r="C19" s="164">
        <v>6379</v>
      </c>
      <c r="D19" s="164">
        <v>5741</v>
      </c>
      <c r="E19" s="162">
        <v>19892</v>
      </c>
      <c r="F19" s="163"/>
      <c r="G19" s="149"/>
      <c r="H19" s="172" t="s">
        <v>87</v>
      </c>
      <c r="I19" s="166">
        <v>38070</v>
      </c>
      <c r="J19" s="166">
        <v>38045</v>
      </c>
      <c r="K19" s="166">
        <v>35595</v>
      </c>
      <c r="L19" s="153"/>
    </row>
    <row r="20" spans="2:12" ht="18.75" customHeight="1">
      <c r="B20" s="167" t="s">
        <v>88</v>
      </c>
      <c r="C20" s="168">
        <f>SUM(C17:C19)</f>
        <v>393675</v>
      </c>
      <c r="D20" s="168">
        <f t="shared" ref="D20:E20" si="2">SUM(D17:D19)</f>
        <v>290801</v>
      </c>
      <c r="E20" s="239">
        <f t="shared" si="2"/>
        <v>752036</v>
      </c>
      <c r="F20" s="240" t="s">
        <v>395</v>
      </c>
      <c r="G20" s="149"/>
      <c r="H20" s="172" t="s">
        <v>89</v>
      </c>
      <c r="I20" s="170">
        <v>12246</v>
      </c>
      <c r="J20" s="170">
        <v>9263</v>
      </c>
      <c r="K20" s="166">
        <v>11487</v>
      </c>
      <c r="L20" s="244"/>
    </row>
    <row r="21" spans="2:12" ht="18.75" customHeight="1" thickBot="1">
      <c r="B21" s="173" t="s">
        <v>90</v>
      </c>
      <c r="C21" s="162"/>
      <c r="D21" s="162"/>
      <c r="E21" s="162"/>
      <c r="F21" s="163"/>
      <c r="G21" s="149"/>
      <c r="H21" s="259" t="s">
        <v>91</v>
      </c>
      <c r="I21" s="260">
        <f>SUM(I17,I18:I20)</f>
        <v>909470</v>
      </c>
      <c r="J21" s="260">
        <f t="shared" ref="J21:K21" si="3">SUM(J17,J18:J20)</f>
        <v>725195</v>
      </c>
      <c r="K21" s="260">
        <f t="shared" si="3"/>
        <v>723029</v>
      </c>
      <c r="L21" s="261" t="s">
        <v>395</v>
      </c>
    </row>
    <row r="22" spans="2:12" ht="18.75" customHeight="1" thickTop="1">
      <c r="B22" s="158" t="s">
        <v>73</v>
      </c>
      <c r="C22" s="162">
        <v>71121</v>
      </c>
      <c r="D22" s="162">
        <v>70239</v>
      </c>
      <c r="E22" s="162">
        <v>82792</v>
      </c>
      <c r="F22" s="163"/>
      <c r="G22" s="149"/>
      <c r="H22" s="152"/>
      <c r="I22" s="16"/>
      <c r="J22" s="16"/>
      <c r="K22" s="567"/>
      <c r="L22" s="608"/>
    </row>
    <row r="23" spans="2:12" ht="18.75" customHeight="1">
      <c r="B23" s="158" t="s">
        <v>75</v>
      </c>
      <c r="C23" s="164">
        <v>472</v>
      </c>
      <c r="D23" s="164">
        <v>178</v>
      </c>
      <c r="E23" s="162">
        <v>192</v>
      </c>
      <c r="F23" s="163"/>
      <c r="G23" s="149"/>
      <c r="H23" s="157" t="s">
        <v>92</v>
      </c>
      <c r="I23" s="149"/>
      <c r="J23" s="149"/>
      <c r="K23" s="149"/>
      <c r="L23" s="153"/>
    </row>
    <row r="24" spans="2:12" ht="18.75" customHeight="1">
      <c r="B24" s="174" t="s">
        <v>93</v>
      </c>
      <c r="C24" s="175">
        <f>SUM(C22:C23)</f>
        <v>71593</v>
      </c>
      <c r="D24" s="175">
        <f t="shared" ref="D24:E24" si="4">SUM(D22:D23)</f>
        <v>70417</v>
      </c>
      <c r="E24" s="241">
        <f t="shared" si="4"/>
        <v>82984</v>
      </c>
      <c r="F24" s="242" t="s">
        <v>395</v>
      </c>
      <c r="G24" s="149"/>
      <c r="H24" s="161" t="s">
        <v>94</v>
      </c>
      <c r="I24" s="16"/>
      <c r="J24" s="16"/>
      <c r="K24" s="16"/>
      <c r="L24" s="153"/>
    </row>
    <row r="25" spans="2:12" ht="18.75" customHeight="1">
      <c r="B25" s="176" t="s">
        <v>95</v>
      </c>
      <c r="C25" s="162">
        <f>SUM(C20,C24)</f>
        <v>465268</v>
      </c>
      <c r="D25" s="162">
        <v>361218</v>
      </c>
      <c r="E25" s="162">
        <v>835020</v>
      </c>
      <c r="F25" s="163"/>
      <c r="G25" s="149"/>
      <c r="H25" s="158" t="s">
        <v>96</v>
      </c>
      <c r="I25" s="159">
        <v>19405</v>
      </c>
      <c r="J25" s="159">
        <v>8901</v>
      </c>
      <c r="K25" s="159">
        <v>14662</v>
      </c>
      <c r="L25" s="153"/>
    </row>
    <row r="26" spans="2:12" ht="18.75" customHeight="1">
      <c r="B26" s="158" t="s">
        <v>97</v>
      </c>
      <c r="C26" s="162">
        <v>2415</v>
      </c>
      <c r="D26" s="162">
        <v>1987</v>
      </c>
      <c r="E26" s="162">
        <v>5705</v>
      </c>
      <c r="F26" s="163"/>
      <c r="G26" s="149"/>
      <c r="H26" s="158" t="s">
        <v>98</v>
      </c>
      <c r="I26" s="166">
        <v>24746</v>
      </c>
      <c r="J26" s="166">
        <v>26481</v>
      </c>
      <c r="K26" s="166">
        <v>24111</v>
      </c>
      <c r="L26" s="153"/>
    </row>
    <row r="27" spans="2:12" ht="33.75" customHeight="1">
      <c r="B27" s="158" t="s">
        <v>99</v>
      </c>
      <c r="C27" s="162">
        <v>33016</v>
      </c>
      <c r="D27" s="162">
        <v>25080</v>
      </c>
      <c r="E27" s="162">
        <v>26712</v>
      </c>
      <c r="F27" s="163"/>
      <c r="G27" s="149"/>
      <c r="H27" s="177" t="s">
        <v>100</v>
      </c>
      <c r="I27" s="166">
        <v>10999</v>
      </c>
      <c r="J27" s="166">
        <v>10405</v>
      </c>
      <c r="K27" s="166">
        <v>10749</v>
      </c>
      <c r="L27" s="153"/>
    </row>
    <row r="28" spans="2:12" ht="18.75" customHeight="1">
      <c r="B28" s="158" t="s">
        <v>101</v>
      </c>
      <c r="C28" s="178" t="s">
        <v>102</v>
      </c>
      <c r="D28" s="178" t="s">
        <v>102</v>
      </c>
      <c r="E28" s="162">
        <v>5420</v>
      </c>
      <c r="F28" s="163"/>
      <c r="G28" s="149"/>
      <c r="H28" s="179" t="s">
        <v>103</v>
      </c>
      <c r="I28" s="180" t="s">
        <v>102</v>
      </c>
      <c r="J28" s="180" t="s">
        <v>102</v>
      </c>
      <c r="K28" s="171">
        <v>97</v>
      </c>
      <c r="L28" s="245" t="s">
        <v>395</v>
      </c>
    </row>
    <row r="29" spans="2:12" ht="33.75" customHeight="1">
      <c r="B29" s="177" t="s">
        <v>104</v>
      </c>
      <c r="C29" s="162">
        <v>595</v>
      </c>
      <c r="D29" s="162">
        <v>1051</v>
      </c>
      <c r="E29" s="162">
        <v>29409</v>
      </c>
      <c r="F29" s="163"/>
      <c r="G29" s="149"/>
      <c r="H29" s="158" t="s">
        <v>105</v>
      </c>
      <c r="I29" s="170">
        <v>3052</v>
      </c>
      <c r="J29" s="170">
        <v>3689</v>
      </c>
      <c r="K29" s="166">
        <v>5489</v>
      </c>
      <c r="L29" s="244"/>
    </row>
    <row r="30" spans="2:12" ht="33.75" customHeight="1">
      <c r="B30" s="177" t="s">
        <v>106</v>
      </c>
      <c r="C30" s="178" t="s">
        <v>102</v>
      </c>
      <c r="D30" s="162">
        <v>119</v>
      </c>
      <c r="E30" s="162">
        <v>70628</v>
      </c>
      <c r="F30" s="163"/>
      <c r="G30" s="149"/>
      <c r="H30" s="167" t="s">
        <v>107</v>
      </c>
      <c r="I30" s="171">
        <f>SUM(I25:I29)</f>
        <v>58202</v>
      </c>
      <c r="J30" s="171">
        <f>SUM(J25:J29)</f>
        <v>49476</v>
      </c>
      <c r="K30" s="243">
        <f>SUM(K25:K29)</f>
        <v>55108</v>
      </c>
      <c r="L30" s="245" t="s">
        <v>395</v>
      </c>
    </row>
    <row r="31" spans="2:12" ht="33.75" customHeight="1">
      <c r="B31" s="177" t="s">
        <v>108</v>
      </c>
      <c r="C31" s="164">
        <v>-128</v>
      </c>
      <c r="D31" s="164">
        <v>689</v>
      </c>
      <c r="E31" s="162">
        <v>196</v>
      </c>
      <c r="F31" s="163"/>
      <c r="G31" s="149"/>
      <c r="H31" s="181" t="s">
        <v>6</v>
      </c>
      <c r="I31" s="171">
        <v>196010</v>
      </c>
      <c r="J31" s="171">
        <v>195977</v>
      </c>
      <c r="K31" s="171">
        <v>210947</v>
      </c>
      <c r="L31" s="245" t="s">
        <v>395</v>
      </c>
    </row>
    <row r="32" spans="2:12" ht="18.75" customHeight="1">
      <c r="B32" s="259" t="s">
        <v>109</v>
      </c>
      <c r="C32" s="262">
        <f>SUM(C25:C31)</f>
        <v>501166</v>
      </c>
      <c r="D32" s="262">
        <f t="shared" ref="D32:E32" si="5">SUM(D25:D31)</f>
        <v>390144</v>
      </c>
      <c r="E32" s="263">
        <f t="shared" si="5"/>
        <v>973090</v>
      </c>
      <c r="F32" s="264" t="s">
        <v>395</v>
      </c>
      <c r="G32" s="149"/>
      <c r="H32" s="172" t="s">
        <v>83</v>
      </c>
      <c r="I32" s="166">
        <v>53859</v>
      </c>
      <c r="J32" s="166">
        <v>18130</v>
      </c>
      <c r="K32" s="166">
        <v>17443</v>
      </c>
      <c r="L32" s="153"/>
    </row>
    <row r="33" spans="2:12" ht="18.75" customHeight="1">
      <c r="B33" s="152"/>
      <c r="C33" s="162"/>
      <c r="D33" s="162"/>
      <c r="E33" s="162"/>
      <c r="F33" s="163"/>
      <c r="G33" s="149"/>
      <c r="H33" s="172" t="s">
        <v>110</v>
      </c>
      <c r="I33" s="166">
        <v>7155</v>
      </c>
      <c r="J33" s="166">
        <v>4737</v>
      </c>
      <c r="K33" s="166">
        <v>6761</v>
      </c>
      <c r="L33" s="153"/>
    </row>
    <row r="34" spans="2:12" ht="18.75" customHeight="1">
      <c r="B34" s="169" t="s">
        <v>111</v>
      </c>
      <c r="C34" s="162">
        <f>C13-C32</f>
        <v>54712</v>
      </c>
      <c r="D34" s="162">
        <v>4288</v>
      </c>
      <c r="E34" s="162">
        <v>-117358</v>
      </c>
      <c r="F34" s="163"/>
      <c r="G34" s="149"/>
      <c r="H34" s="172" t="s">
        <v>112</v>
      </c>
      <c r="I34" s="166">
        <v>6747</v>
      </c>
      <c r="J34" s="166">
        <v>6209</v>
      </c>
      <c r="K34" s="166">
        <v>7028</v>
      </c>
      <c r="L34" s="153"/>
    </row>
    <row r="35" spans="2:12" ht="18.75" customHeight="1">
      <c r="B35" s="172"/>
      <c r="C35" s="162"/>
      <c r="D35" s="162"/>
      <c r="E35" s="162"/>
      <c r="F35" s="163"/>
      <c r="G35" s="149"/>
      <c r="H35" s="172" t="s">
        <v>113</v>
      </c>
      <c r="I35" s="170">
        <v>4425</v>
      </c>
      <c r="J35" s="170">
        <v>3855</v>
      </c>
      <c r="K35" s="166">
        <v>4448</v>
      </c>
      <c r="L35" s="244"/>
    </row>
    <row r="36" spans="2:12" ht="18.75" customHeight="1" thickBot="1">
      <c r="B36" s="169" t="s">
        <v>114</v>
      </c>
      <c r="C36" s="162"/>
      <c r="D36" s="162"/>
      <c r="E36" s="162"/>
      <c r="F36" s="163"/>
      <c r="G36" s="149"/>
      <c r="H36" s="265" t="s">
        <v>115</v>
      </c>
      <c r="I36" s="266">
        <f>SUM(I30:I35)</f>
        <v>326398</v>
      </c>
      <c r="J36" s="266">
        <f t="shared" ref="J36:K36" si="6">SUM(J30:J35)</f>
        <v>278384</v>
      </c>
      <c r="K36" s="266">
        <f t="shared" si="6"/>
        <v>301735</v>
      </c>
      <c r="L36" s="267" t="s">
        <v>395</v>
      </c>
    </row>
    <row r="37" spans="2:12" ht="18.75" customHeight="1">
      <c r="B37" s="268" t="s">
        <v>77</v>
      </c>
      <c r="C37" s="262">
        <v>-6</v>
      </c>
      <c r="D37" s="262">
        <v>79</v>
      </c>
      <c r="E37" s="262">
        <v>144</v>
      </c>
      <c r="F37" s="269" t="s">
        <v>395</v>
      </c>
      <c r="G37" s="149"/>
      <c r="H37" s="16"/>
    </row>
    <row r="38" spans="2:12" ht="18.75" customHeight="1">
      <c r="B38" s="270" t="s">
        <v>116</v>
      </c>
      <c r="C38" s="262">
        <v>2144</v>
      </c>
      <c r="D38" s="262">
        <v>1846</v>
      </c>
      <c r="E38" s="262">
        <v>11103</v>
      </c>
      <c r="F38" s="269" t="s">
        <v>395</v>
      </c>
      <c r="G38" s="149"/>
    </row>
    <row r="39" spans="2:12" ht="18.75" customHeight="1">
      <c r="B39" s="268" t="s">
        <v>117</v>
      </c>
      <c r="C39" s="262">
        <v>-6536</v>
      </c>
      <c r="D39" s="262">
        <v>-6801</v>
      </c>
      <c r="E39" s="262">
        <v>-9718</v>
      </c>
      <c r="F39" s="269" t="s">
        <v>395</v>
      </c>
      <c r="G39" s="149"/>
    </row>
    <row r="40" spans="2:12" ht="18.75" customHeight="1">
      <c r="B40" s="270" t="s">
        <v>362</v>
      </c>
      <c r="C40" s="262">
        <v>51</v>
      </c>
      <c r="D40" s="271" t="s">
        <v>102</v>
      </c>
      <c r="E40" s="271" t="s">
        <v>102</v>
      </c>
      <c r="F40" s="272" t="s">
        <v>395</v>
      </c>
      <c r="G40" s="149"/>
    </row>
    <row r="41" spans="2:12" ht="18.75" customHeight="1">
      <c r="B41" s="268" t="s">
        <v>118</v>
      </c>
      <c r="C41" s="271" t="s">
        <v>102</v>
      </c>
      <c r="D41" s="262">
        <v>-8097</v>
      </c>
      <c r="E41" s="271" t="s">
        <v>102</v>
      </c>
      <c r="F41" s="272" t="s">
        <v>395</v>
      </c>
      <c r="G41" s="149"/>
    </row>
    <row r="42" spans="2:12" ht="18.75" customHeight="1">
      <c r="B42" s="152"/>
      <c r="C42" s="162"/>
      <c r="D42" s="162"/>
      <c r="E42" s="162"/>
      <c r="F42" s="163"/>
      <c r="G42" s="149"/>
    </row>
    <row r="43" spans="2:12" ht="33.75" customHeight="1">
      <c r="B43" s="182" t="s">
        <v>119</v>
      </c>
      <c r="C43" s="162">
        <f>SUM(C34:C40)</f>
        <v>50365</v>
      </c>
      <c r="D43" s="162">
        <f>SUM(D34:D41)</f>
        <v>-8685</v>
      </c>
      <c r="E43" s="162">
        <f t="shared" ref="E43" si="7">SUM(E34:E40)</f>
        <v>-115829</v>
      </c>
      <c r="F43" s="163"/>
      <c r="G43" s="149"/>
    </row>
    <row r="44" spans="2:12" ht="18.75" customHeight="1">
      <c r="B44" s="157"/>
      <c r="C44" s="162"/>
      <c r="D44" s="162"/>
      <c r="E44" s="162"/>
      <c r="F44" s="163"/>
      <c r="G44" s="149"/>
    </row>
    <row r="45" spans="2:12" ht="18.75" customHeight="1">
      <c r="B45" s="152" t="s">
        <v>120</v>
      </c>
      <c r="C45" s="178" t="s">
        <v>102</v>
      </c>
      <c r="D45" s="162">
        <v>30</v>
      </c>
      <c r="E45" s="162">
        <v>32</v>
      </c>
      <c r="F45" s="163"/>
      <c r="G45" s="149"/>
    </row>
    <row r="46" spans="2:12" ht="18.75" customHeight="1">
      <c r="B46" s="152"/>
      <c r="C46" s="164"/>
      <c r="D46" s="164"/>
      <c r="E46" s="162"/>
      <c r="F46" s="163"/>
      <c r="G46" s="149"/>
    </row>
    <row r="47" spans="2:12" ht="18.75" customHeight="1">
      <c r="B47" s="183" t="s">
        <v>121</v>
      </c>
      <c r="C47" s="168">
        <f>SUM(C43,C45)</f>
        <v>50365</v>
      </c>
      <c r="D47" s="168">
        <f t="shared" ref="D47:E47" si="8">SUM(D43,D45)</f>
        <v>-8655</v>
      </c>
      <c r="E47" s="239">
        <f t="shared" si="8"/>
        <v>-115797</v>
      </c>
      <c r="F47" s="240" t="s">
        <v>395</v>
      </c>
      <c r="G47" s="149"/>
    </row>
    <row r="48" spans="2:12" ht="18.75" customHeight="1">
      <c r="B48" s="152"/>
      <c r="C48" s="162"/>
      <c r="D48" s="162"/>
      <c r="E48" s="162"/>
      <c r="F48" s="163"/>
      <c r="G48" s="149"/>
    </row>
    <row r="49" spans="1:7" ht="18.75" customHeight="1">
      <c r="B49" s="152" t="s">
        <v>122</v>
      </c>
      <c r="C49" s="164">
        <v>-762</v>
      </c>
      <c r="D49" s="164">
        <v>70</v>
      </c>
      <c r="E49" s="164">
        <v>5865</v>
      </c>
      <c r="F49" s="165"/>
      <c r="G49" s="149"/>
    </row>
    <row r="50" spans="1:7" ht="18.75" customHeight="1">
      <c r="B50" s="152"/>
      <c r="C50" s="162"/>
      <c r="D50" s="162"/>
      <c r="E50" s="162"/>
      <c r="F50" s="163"/>
      <c r="G50" s="149"/>
    </row>
    <row r="51" spans="1:7" ht="18.75" customHeight="1" thickBot="1">
      <c r="B51" s="184" t="s">
        <v>123</v>
      </c>
      <c r="C51" s="185">
        <f>SUM(C47,C49)</f>
        <v>49603</v>
      </c>
      <c r="D51" s="185">
        <f t="shared" ref="D51" si="9">SUM(D47,D49)</f>
        <v>-8585</v>
      </c>
      <c r="E51" s="185">
        <f>SUM(E47,E49)</f>
        <v>-109932</v>
      </c>
      <c r="F51" s="186"/>
      <c r="G51" s="149"/>
    </row>
    <row r="52" spans="1:7" ht="18.75" customHeight="1">
      <c r="A52" s="16"/>
      <c r="B52"/>
      <c r="C52"/>
      <c r="D52"/>
      <c r="E52"/>
      <c r="F52"/>
      <c r="G52" s="149"/>
    </row>
    <row r="53" spans="1:7" ht="18.75" customHeight="1">
      <c r="B53"/>
      <c r="C53"/>
      <c r="D53"/>
      <c r="E53"/>
      <c r="F53"/>
      <c r="G53" s="149"/>
    </row>
    <row r="54" spans="1:7">
      <c r="B54"/>
      <c r="C54"/>
      <c r="D54"/>
      <c r="E54"/>
      <c r="F54"/>
    </row>
    <row r="55" spans="1:7">
      <c r="B55"/>
      <c r="C55"/>
      <c r="D55"/>
      <c r="E55"/>
      <c r="F55"/>
    </row>
  </sheetData>
  <sheetProtection sheet="1" objects="1" scenarios="1" formatCells="0" formatColumns="0" formatRows="0"/>
  <mergeCells count="11">
    <mergeCell ref="K22:L22"/>
    <mergeCell ref="B3:E3"/>
    <mergeCell ref="H3:K3"/>
    <mergeCell ref="B4:F4"/>
    <mergeCell ref="B5:F5"/>
    <mergeCell ref="B6:F6"/>
    <mergeCell ref="B1:L1"/>
    <mergeCell ref="B2:L2"/>
    <mergeCell ref="H4:L4"/>
    <mergeCell ref="H5:L5"/>
    <mergeCell ref="H6:L6"/>
  </mergeCells>
  <pageMargins left="0.7" right="0.7" top="0.75" bottom="0.75" header="0.3" footer="0.3"/>
  <pageSetup scale="50" fitToHeight="0" orientation="portrait" r:id="rId1"/>
  <colBreaks count="1" manualBreakCount="1">
    <brk id="6" max="1048575" man="1"/>
  </colBreaks>
</worksheet>
</file>

<file path=xl/worksheets/sheet14.xml><?xml version="1.0" encoding="utf-8"?>
<worksheet xmlns="http://schemas.openxmlformats.org/spreadsheetml/2006/main" xmlns:r="http://schemas.openxmlformats.org/officeDocument/2006/relationships">
  <sheetPr>
    <tabColor theme="4" tint="0.59999389629810485"/>
    <pageSetUpPr fitToPage="1"/>
  </sheetPr>
  <dimension ref="A1:G24"/>
  <sheetViews>
    <sheetView showGridLines="0" topLeftCell="A4" zoomScaleNormal="100" zoomScaleSheetLayoutView="100" workbookViewId="0">
      <selection activeCell="H1" sqref="H1"/>
    </sheetView>
  </sheetViews>
  <sheetFormatPr defaultColWidth="9.140625" defaultRowHeight="15"/>
  <cols>
    <col min="1" max="1" width="3.7109375" style="24" customWidth="1"/>
    <col min="2" max="2" width="45.5703125" style="25" customWidth="1"/>
    <col min="3" max="3" width="22.140625" style="25" customWidth="1"/>
    <col min="4" max="5" width="28.5703125" style="24" customWidth="1"/>
    <col min="6" max="6" width="2.28515625" style="24" customWidth="1"/>
    <col min="7" max="7" width="9.140625" style="24" customWidth="1"/>
    <col min="8" max="8" width="27.85546875" style="24" customWidth="1"/>
    <col min="9" max="16384" width="9.140625" style="24"/>
  </cols>
  <sheetData>
    <row r="1" spans="1:7" s="15" customFormat="1" ht="33.75" customHeight="1">
      <c r="A1" s="52"/>
      <c r="B1" s="612" t="s">
        <v>314</v>
      </c>
      <c r="C1" s="613"/>
      <c r="D1" s="613"/>
      <c r="E1" s="613"/>
      <c r="F1" s="614"/>
      <c r="G1" s="52"/>
    </row>
    <row r="2" spans="1:7" s="15" customFormat="1" ht="50.25" customHeight="1" thickBot="1">
      <c r="B2" s="615" t="s">
        <v>300</v>
      </c>
      <c r="C2" s="616"/>
      <c r="D2" s="616"/>
      <c r="E2" s="616"/>
      <c r="F2" s="617"/>
    </row>
    <row r="3" spans="1:7" s="15" customFormat="1" ht="15.75" thickBot="1">
      <c r="A3" s="16"/>
      <c r="B3" s="216"/>
      <c r="C3" s="216"/>
      <c r="D3" s="216"/>
      <c r="E3" s="216"/>
      <c r="F3"/>
      <c r="G3" s="16"/>
    </row>
    <row r="4" spans="1:7" s="15" customFormat="1" ht="30" customHeight="1">
      <c r="B4" s="203" t="s">
        <v>225</v>
      </c>
      <c r="C4" s="377" t="str">
        <f>'Example Financial Information'!B4</f>
        <v>EXAMPLE MINING COMPANY</v>
      </c>
      <c r="D4" s="378"/>
      <c r="E4" s="378"/>
      <c r="F4" s="233" t="s">
        <v>395</v>
      </c>
    </row>
    <row r="5" spans="1:7" ht="30" customHeight="1">
      <c r="B5" s="354" t="s">
        <v>226</v>
      </c>
      <c r="C5" s="355"/>
      <c r="D5" s="356"/>
      <c r="E5" s="208">
        <f>'Example Financial Information'!C13*1000</f>
        <v>555878000</v>
      </c>
      <c r="F5" s="234" t="s">
        <v>395</v>
      </c>
    </row>
    <row r="6" spans="1:7" ht="33.75" customHeight="1">
      <c r="B6" s="357" t="s">
        <v>227</v>
      </c>
      <c r="C6" s="358"/>
      <c r="D6" s="359"/>
      <c r="E6" s="208">
        <f>'Example Financial Information'!C20*1000</f>
        <v>393675000</v>
      </c>
      <c r="F6" s="234" t="s">
        <v>395</v>
      </c>
    </row>
    <row r="7" spans="1:7" ht="33.75" customHeight="1">
      <c r="B7" s="357" t="s">
        <v>228</v>
      </c>
      <c r="C7" s="358"/>
      <c r="D7" s="359"/>
      <c r="E7" s="208">
        <f>('Example Financial Information'!C13-'Example Financial Information'!C43-'Example Financial Information'!C20)*1000</f>
        <v>111838000</v>
      </c>
      <c r="F7" s="234" t="s">
        <v>395</v>
      </c>
    </row>
    <row r="8" spans="1:7" ht="30" customHeight="1">
      <c r="B8" s="357" t="s">
        <v>229</v>
      </c>
      <c r="C8" s="358"/>
      <c r="D8" s="359"/>
      <c r="E8" s="208">
        <f>'Example Financial Information'!C47*1000</f>
        <v>50365000</v>
      </c>
      <c r="F8" s="234" t="s">
        <v>395</v>
      </c>
    </row>
    <row r="9" spans="1:7" ht="30" customHeight="1">
      <c r="B9" s="357" t="s">
        <v>230</v>
      </c>
      <c r="C9" s="358"/>
      <c r="D9" s="359"/>
      <c r="E9" s="208">
        <f>'Example Financial Information'!C24*1000</f>
        <v>71593000</v>
      </c>
      <c r="F9" s="234" t="s">
        <v>395</v>
      </c>
    </row>
    <row r="10" spans="1:7" ht="33.75" customHeight="1">
      <c r="B10" s="357" t="s">
        <v>231</v>
      </c>
      <c r="C10" s="358"/>
      <c r="D10" s="359"/>
      <c r="E10" s="208">
        <f>'Example Financial Information'!I17*1000</f>
        <v>349367000</v>
      </c>
      <c r="F10" s="234" t="s">
        <v>395</v>
      </c>
    </row>
    <row r="11" spans="1:7" ht="33.75" customHeight="1">
      <c r="B11" s="357" t="s">
        <v>232</v>
      </c>
      <c r="C11" s="358"/>
      <c r="D11" s="359"/>
      <c r="E11" s="208">
        <f>'Example Financial Information'!I30*1000</f>
        <v>58202000</v>
      </c>
      <c r="F11" s="234" t="s">
        <v>395</v>
      </c>
    </row>
    <row r="12" spans="1:7" ht="30" customHeight="1">
      <c r="B12" s="357" t="s">
        <v>233</v>
      </c>
      <c r="C12" s="358"/>
      <c r="D12" s="359"/>
      <c r="E12" s="208" t="str">
        <f>'Example Financial Information'!I28</f>
        <v>-</v>
      </c>
      <c r="F12" s="234" t="s">
        <v>395</v>
      </c>
    </row>
    <row r="13" spans="1:7" ht="30" customHeight="1">
      <c r="B13" s="357" t="s">
        <v>234</v>
      </c>
      <c r="C13" s="358"/>
      <c r="D13" s="359"/>
      <c r="E13" s="208">
        <f>'Example Financial Information'!I31*1000</f>
        <v>196010000</v>
      </c>
      <c r="F13" s="234" t="s">
        <v>395</v>
      </c>
    </row>
    <row r="14" spans="1:7" ht="33.75" customHeight="1">
      <c r="B14" s="357" t="s">
        <v>235</v>
      </c>
      <c r="C14" s="358"/>
      <c r="D14" s="359"/>
      <c r="E14" s="208">
        <f>('Example Financial Information'!I36-'Example Financial Information'!I30)*1000</f>
        <v>268196000</v>
      </c>
      <c r="F14" s="234" t="s">
        <v>395</v>
      </c>
    </row>
    <row r="15" spans="1:7" ht="33.75" customHeight="1" thickBot="1">
      <c r="B15" s="618" t="s">
        <v>236</v>
      </c>
      <c r="C15" s="619"/>
      <c r="D15" s="620"/>
      <c r="E15" s="232">
        <f>('Example Financial Information'!I21-'Example Financial Information'!I36)*1000</f>
        <v>583072000</v>
      </c>
      <c r="F15" s="235" t="s">
        <v>395</v>
      </c>
    </row>
    <row r="16" spans="1:7" ht="15" customHeight="1" thickBot="1"/>
    <row r="17" spans="2:6" ht="24" customHeight="1">
      <c r="B17" s="351" t="s">
        <v>148</v>
      </c>
      <c r="C17" s="352"/>
      <c r="D17" s="352"/>
      <c r="E17" s="352"/>
      <c r="F17" s="353"/>
    </row>
    <row r="18" spans="2:6">
      <c r="B18" s="380" t="s">
        <v>149</v>
      </c>
      <c r="C18" s="381"/>
      <c r="D18" s="253" t="s">
        <v>237</v>
      </c>
      <c r="E18" s="381" t="s">
        <v>238</v>
      </c>
      <c r="F18" s="386"/>
    </row>
    <row r="19" spans="2:6">
      <c r="B19" s="357" t="s">
        <v>199</v>
      </c>
      <c r="C19" s="382"/>
      <c r="D19" s="254">
        <v>5</v>
      </c>
      <c r="E19" s="387" t="s">
        <v>175</v>
      </c>
      <c r="F19" s="388"/>
    </row>
    <row r="20" spans="2:6">
      <c r="B20" s="373" t="s">
        <v>150</v>
      </c>
      <c r="C20" s="374"/>
      <c r="D20" s="254" t="s">
        <v>167</v>
      </c>
      <c r="E20" s="389" t="s">
        <v>168</v>
      </c>
      <c r="F20" s="390"/>
    </row>
    <row r="21" spans="2:6">
      <c r="B21" s="373" t="s">
        <v>151</v>
      </c>
      <c r="C21" s="374"/>
      <c r="D21" s="26" t="s">
        <v>167</v>
      </c>
      <c r="E21" s="363" t="s">
        <v>168</v>
      </c>
      <c r="F21" s="364"/>
    </row>
    <row r="22" spans="2:6">
      <c r="B22" s="373" t="s">
        <v>200</v>
      </c>
      <c r="C22" s="374"/>
      <c r="D22" s="26" t="s">
        <v>176</v>
      </c>
      <c r="E22" s="363" t="s">
        <v>177</v>
      </c>
      <c r="F22" s="364"/>
    </row>
    <row r="23" spans="2:6">
      <c r="B23" s="373" t="s">
        <v>158</v>
      </c>
      <c r="C23" s="374"/>
      <c r="D23" s="26" t="s">
        <v>184</v>
      </c>
      <c r="E23" s="365" t="s">
        <v>181</v>
      </c>
      <c r="F23" s="366"/>
    </row>
    <row r="24" spans="2:6" ht="16.5" customHeight="1" thickBot="1">
      <c r="B24" s="375" t="s">
        <v>159</v>
      </c>
      <c r="C24" s="376"/>
      <c r="D24" s="22" t="s">
        <v>184</v>
      </c>
      <c r="E24" s="349" t="s">
        <v>181</v>
      </c>
      <c r="F24" s="350"/>
    </row>
  </sheetData>
  <sheetProtection sheet="1" objects="1" scenarios="1" formatCells="0" formatColumns="0" formatRows="0"/>
  <mergeCells count="29">
    <mergeCell ref="B1:F1"/>
    <mergeCell ref="B2:F2"/>
    <mergeCell ref="B21:C21"/>
    <mergeCell ref="B22:C22"/>
    <mergeCell ref="B23:C23"/>
    <mergeCell ref="B14:D14"/>
    <mergeCell ref="B15:D15"/>
    <mergeCell ref="B18:C18"/>
    <mergeCell ref="B19:C19"/>
    <mergeCell ref="B20:C20"/>
    <mergeCell ref="E18:F18"/>
    <mergeCell ref="E19:F19"/>
    <mergeCell ref="E20:F20"/>
    <mergeCell ref="E21:F21"/>
    <mergeCell ref="E22:F22"/>
    <mergeCell ref="E23:F23"/>
    <mergeCell ref="E24:F24"/>
    <mergeCell ref="B17:F17"/>
    <mergeCell ref="B13:D13"/>
    <mergeCell ref="C4:E4"/>
    <mergeCell ref="B5:D5"/>
    <mergeCell ref="B6:D6"/>
    <mergeCell ref="B7:D7"/>
    <mergeCell ref="B8:D8"/>
    <mergeCell ref="B9:D9"/>
    <mergeCell ref="B10:D10"/>
    <mergeCell ref="B11:D11"/>
    <mergeCell ref="B12:D12"/>
    <mergeCell ref="B24:C24"/>
  </mergeCells>
  <pageMargins left="0.7" right="0.7" top="0.75" bottom="0.75" header="0.3" footer="0.3"/>
  <pageSetup scale="71" fitToHeight="0" orientation="portrait" r:id="rId1"/>
</worksheet>
</file>

<file path=xl/worksheets/sheet15.xml><?xml version="1.0" encoding="utf-8"?>
<worksheet xmlns="http://schemas.openxmlformats.org/spreadsheetml/2006/main" xmlns:r="http://schemas.openxmlformats.org/officeDocument/2006/relationships">
  <dimension ref="B1:C24"/>
  <sheetViews>
    <sheetView showGridLines="0" showRowColHeaders="0" zoomScaleNormal="100" zoomScaleSheetLayoutView="100" workbookViewId="0">
      <selection activeCell="B1" sqref="B1:C1"/>
    </sheetView>
  </sheetViews>
  <sheetFormatPr defaultColWidth="9.140625" defaultRowHeight="15"/>
  <cols>
    <col min="1" max="1" width="12.85546875" style="188" customWidth="1"/>
    <col min="2" max="2" width="50.85546875" style="188" customWidth="1"/>
    <col min="3" max="3" width="103.42578125" style="188" customWidth="1"/>
    <col min="4" max="16384" width="9.140625" style="188"/>
  </cols>
  <sheetData>
    <row r="1" spans="2:3" ht="33.75" customHeight="1">
      <c r="B1" s="622" t="s">
        <v>393</v>
      </c>
      <c r="C1" s="623"/>
    </row>
    <row r="2" spans="2:3" ht="48" customHeight="1" thickBot="1">
      <c r="B2" s="624" t="s">
        <v>392</v>
      </c>
      <c r="C2" s="625"/>
    </row>
    <row r="3" spans="2:3" ht="15.75" thickBot="1">
      <c r="B3" s="626"/>
      <c r="C3" s="626"/>
    </row>
    <row r="4" spans="2:3" ht="33.75" customHeight="1">
      <c r="B4" s="189" t="s">
        <v>367</v>
      </c>
      <c r="C4" s="190" t="s">
        <v>368</v>
      </c>
    </row>
    <row r="5" spans="2:3" s="192" customFormat="1" ht="30">
      <c r="B5" s="621" t="s">
        <v>369</v>
      </c>
      <c r="C5" s="191" t="s">
        <v>370</v>
      </c>
    </row>
    <row r="6" spans="2:3" s="192" customFormat="1">
      <c r="B6" s="621"/>
      <c r="C6" s="193" t="s">
        <v>371</v>
      </c>
    </row>
    <row r="7" spans="2:3" s="192" customFormat="1" ht="30">
      <c r="B7" s="621" t="s">
        <v>372</v>
      </c>
      <c r="C7" s="191" t="s">
        <v>370</v>
      </c>
    </row>
    <row r="8" spans="2:3" s="192" customFormat="1">
      <c r="B8" s="621"/>
      <c r="C8" s="193" t="s">
        <v>371</v>
      </c>
    </row>
    <row r="9" spans="2:3" s="192" customFormat="1">
      <c r="B9" s="621" t="s">
        <v>373</v>
      </c>
      <c r="C9" s="191" t="s">
        <v>374</v>
      </c>
    </row>
    <row r="10" spans="2:3" s="192" customFormat="1">
      <c r="B10" s="621"/>
      <c r="C10" s="193" t="s">
        <v>371</v>
      </c>
    </row>
    <row r="11" spans="2:3" s="192" customFormat="1">
      <c r="B11" s="621" t="s">
        <v>375</v>
      </c>
      <c r="C11" s="191" t="s">
        <v>376</v>
      </c>
    </row>
    <row r="12" spans="2:3" s="192" customFormat="1">
      <c r="B12" s="621"/>
      <c r="C12" s="199" t="s">
        <v>377</v>
      </c>
    </row>
    <row r="13" spans="2:3" s="192" customFormat="1" ht="30">
      <c r="B13" s="621" t="s">
        <v>378</v>
      </c>
      <c r="C13" s="191" t="s">
        <v>379</v>
      </c>
    </row>
    <row r="14" spans="2:3" s="192" customFormat="1">
      <c r="B14" s="621"/>
      <c r="C14" s="193" t="s">
        <v>371</v>
      </c>
    </row>
    <row r="15" spans="2:3" s="192" customFormat="1" ht="30">
      <c r="B15" s="621" t="s">
        <v>380</v>
      </c>
      <c r="C15" s="191" t="s">
        <v>379</v>
      </c>
    </row>
    <row r="16" spans="2:3" s="192" customFormat="1">
      <c r="B16" s="621"/>
      <c r="C16" s="193" t="s">
        <v>371</v>
      </c>
    </row>
    <row r="17" spans="2:3" s="192" customFormat="1" ht="30">
      <c r="B17" s="621" t="s">
        <v>381</v>
      </c>
      <c r="C17" s="191" t="s">
        <v>382</v>
      </c>
    </row>
    <row r="18" spans="2:3" s="192" customFormat="1">
      <c r="B18" s="621"/>
      <c r="C18" s="193" t="s">
        <v>371</v>
      </c>
    </row>
    <row r="19" spans="2:3" s="192" customFormat="1" ht="30">
      <c r="B19" s="621" t="s">
        <v>383</v>
      </c>
      <c r="C19" s="191" t="s">
        <v>382</v>
      </c>
    </row>
    <row r="20" spans="2:3" s="192" customFormat="1">
      <c r="B20" s="621"/>
      <c r="C20" s="193" t="s">
        <v>371</v>
      </c>
    </row>
    <row r="21" spans="2:3" s="192" customFormat="1" ht="15.75">
      <c r="B21" s="194" t="s">
        <v>384</v>
      </c>
      <c r="C21" s="195" t="s">
        <v>385</v>
      </c>
    </row>
    <row r="22" spans="2:3" s="192" customFormat="1" ht="15.75">
      <c r="B22" s="194" t="s">
        <v>386</v>
      </c>
      <c r="C22" s="195" t="s">
        <v>387</v>
      </c>
    </row>
    <row r="23" spans="2:3" s="192" customFormat="1" ht="16.5" thickBot="1">
      <c r="B23" s="196" t="s">
        <v>388</v>
      </c>
      <c r="C23" s="197" t="s">
        <v>389</v>
      </c>
    </row>
    <row r="24" spans="2:3">
      <c r="B24" s="198"/>
      <c r="C24" s="198"/>
    </row>
  </sheetData>
  <sheetProtection sheet="1" objects="1" scenarios="1" formatCells="0" formatColumns="0" formatRows="0"/>
  <mergeCells count="11">
    <mergeCell ref="B11:B12"/>
    <mergeCell ref="B13:B14"/>
    <mergeCell ref="B15:B16"/>
    <mergeCell ref="B17:B18"/>
    <mergeCell ref="B19:B20"/>
    <mergeCell ref="B9:B10"/>
    <mergeCell ref="B1:C1"/>
    <mergeCell ref="B2:C2"/>
    <mergeCell ref="B3:C3"/>
    <mergeCell ref="B5:B6"/>
    <mergeCell ref="B7:B8"/>
  </mergeCells>
  <hyperlinks>
    <hyperlink ref="C12" display="http://data.bls.gov/timeseries/LNS14000000"/>
    <hyperlink ref="C14" display="http://quickfacts.census.gov/qfd/index.html"/>
    <hyperlink ref="C8" display="http://quickfacts.census.gov/qfd/index.html"/>
    <hyperlink ref="C10" display="http://quickfacts.census.gov/qfd/index.html"/>
    <hyperlink ref="C6" display="http://quickfacts.census.gov/qfd/index.html"/>
    <hyperlink ref="C20" display="http://quickfacts.census.gov/qfd/index.html"/>
    <hyperlink ref="C18" display="http://quickfacts.census.gov/qfd/index.html"/>
    <hyperlink ref="C16" display="http://quickfacts.census.gov/qfd/index.html"/>
  </hyperlinks>
  <pageMargins left="0.7" right="0.7" top="0.75" bottom="0.75" header="0.3" footer="0.3"/>
  <pageSetup scale="58" orientation="portrait" r:id="rId1"/>
  <rowBreaks count="1" manualBreakCount="1">
    <brk id="23" min="1" max="3" man="1"/>
  </rowBreaks>
</worksheet>
</file>

<file path=xl/worksheets/sheet16.xml><?xml version="1.0" encoding="utf-8"?>
<worksheet xmlns="http://schemas.openxmlformats.org/spreadsheetml/2006/main" xmlns:r="http://schemas.openxmlformats.org/officeDocument/2006/relationships">
  <sheetPr codeName="Sheet10"/>
  <dimension ref="A1:I100"/>
  <sheetViews>
    <sheetView topLeftCell="B1" workbookViewId="0">
      <selection activeCell="G3" sqref="G3"/>
    </sheetView>
  </sheetViews>
  <sheetFormatPr defaultRowHeight="15"/>
  <cols>
    <col min="1" max="1" width="15" style="1" customWidth="1"/>
    <col min="2" max="2" width="22.5703125" style="1" customWidth="1"/>
    <col min="3" max="4" width="22.7109375" customWidth="1"/>
    <col min="5" max="8" width="19.42578125" customWidth="1"/>
    <col min="9" max="9" width="22.7109375" customWidth="1"/>
  </cols>
  <sheetData>
    <row r="1" spans="1:9" s="1" customFormat="1" ht="30">
      <c r="A1" s="629" t="s">
        <v>56</v>
      </c>
      <c r="B1" s="627" t="s">
        <v>54</v>
      </c>
      <c r="C1" s="627" t="s">
        <v>42</v>
      </c>
      <c r="D1" s="627"/>
      <c r="E1" s="627" t="s">
        <v>43</v>
      </c>
      <c r="F1" s="627"/>
      <c r="G1" s="627" t="s">
        <v>44</v>
      </c>
      <c r="H1" s="627"/>
      <c r="I1" s="2" t="s">
        <v>46</v>
      </c>
    </row>
    <row r="2" spans="1:9" s="1" customFormat="1" ht="36.75" customHeight="1" thickBot="1">
      <c r="A2" s="630"/>
      <c r="B2" s="628"/>
      <c r="C2" s="3" t="s">
        <v>48</v>
      </c>
      <c r="D2" s="3" t="s">
        <v>49</v>
      </c>
      <c r="E2" s="3" t="s">
        <v>40</v>
      </c>
      <c r="F2" s="3" t="s">
        <v>41</v>
      </c>
      <c r="G2" s="3" t="s">
        <v>35</v>
      </c>
      <c r="H2" s="3" t="s">
        <v>45</v>
      </c>
      <c r="I2" s="4" t="s">
        <v>47</v>
      </c>
    </row>
    <row r="3" spans="1:9">
      <c r="A3" s="14"/>
      <c r="B3" s="9">
        <f>'2. Financial Analysis Inputs'!C4</f>
        <v>0</v>
      </c>
      <c r="C3" s="8" t="e">
        <f>IF(#REF!=TRUE,#REF!,IF(#REF!=TRUE,#REF!,#REF!))</f>
        <v>#REF!</v>
      </c>
      <c r="D3" s="8" t="e">
        <f>#REF!</f>
        <v>#REF!</v>
      </c>
      <c r="E3" s="8" t="e">
        <f>IF(#REF!=TRUE,#REF!,IF(#REF!=TRUE,#REF!,'5. Current Ratio'!D11))</f>
        <v>#REF!</v>
      </c>
      <c r="F3" s="7" t="e">
        <f>IF(E3&gt;2,"Yes","No")</f>
        <v>#REF!</v>
      </c>
      <c r="G3" s="8" t="e">
        <f>IF(#REF!=TRUE,#REF!,IF(#REF!=TRUE,#REF!,'6. Beaver''s Ratio'!D15))</f>
        <v>#REF!</v>
      </c>
      <c r="H3" s="7" t="e">
        <f>IF(G3&gt;0.2,"Yes","No")</f>
        <v>#REF!</v>
      </c>
      <c r="I3" s="8" t="e">
        <f>IF(#REF!=TRUE,#REF!,IF(#REF!=TRUE,#REF!,'7. Debt to Equity Ratio'!D11))</f>
        <v>#REF!</v>
      </c>
    </row>
    <row r="4" spans="1:9">
      <c r="A4" s="11"/>
      <c r="B4" s="10"/>
      <c r="C4" s="5"/>
      <c r="D4" s="5"/>
      <c r="E4" s="5"/>
      <c r="F4" s="5"/>
      <c r="G4" s="5"/>
      <c r="H4" s="5"/>
      <c r="I4" s="5"/>
    </row>
    <row r="5" spans="1:9" ht="30">
      <c r="A5" s="12" t="s">
        <v>62</v>
      </c>
      <c r="B5" s="12" t="s">
        <v>57</v>
      </c>
      <c r="C5" s="13">
        <v>0.4442680727670224</v>
      </c>
      <c r="D5" s="13">
        <v>0.44278871032987044</v>
      </c>
      <c r="E5" s="13">
        <v>1.2369580369001749</v>
      </c>
      <c r="F5" s="13" t="s">
        <v>27</v>
      </c>
      <c r="G5" s="13">
        <v>3.1314809185476764</v>
      </c>
      <c r="H5" s="13" t="s">
        <v>26</v>
      </c>
      <c r="I5" s="13">
        <v>0.59919221434694936</v>
      </c>
    </row>
    <row r="6" spans="1:9" ht="30">
      <c r="A6" s="12" t="s">
        <v>61</v>
      </c>
      <c r="B6" s="12" t="s">
        <v>50</v>
      </c>
      <c r="C6" s="13">
        <v>2.3105769918399729E-2</v>
      </c>
      <c r="D6" s="13">
        <v>2.3098052626469495E-2</v>
      </c>
      <c r="E6" s="13">
        <v>1.4320551653546489</v>
      </c>
      <c r="F6" s="13" t="s">
        <v>27</v>
      </c>
      <c r="G6" s="13">
        <v>0.74861925229228965</v>
      </c>
      <c r="H6" s="13" t="s">
        <v>26</v>
      </c>
      <c r="I6" s="13">
        <v>0.42524460242580325</v>
      </c>
    </row>
    <row r="7" spans="1:9" ht="45">
      <c r="A7" s="12" t="s">
        <v>60</v>
      </c>
      <c r="B7" s="12" t="s">
        <v>51</v>
      </c>
      <c r="C7" s="13">
        <v>9.9418590017870179E-2</v>
      </c>
      <c r="D7" s="13">
        <v>9.9407510508167429E-2</v>
      </c>
      <c r="E7" s="13">
        <v>0.95697887970615247</v>
      </c>
      <c r="F7" s="13" t="s">
        <v>27</v>
      </c>
      <c r="G7" s="13">
        <v>0.47844902802498868</v>
      </c>
      <c r="H7" s="13" t="s">
        <v>26</v>
      </c>
      <c r="I7" s="13">
        <v>1.0513791065753118</v>
      </c>
    </row>
    <row r="8" spans="1:9">
      <c r="A8" s="12" t="s">
        <v>59</v>
      </c>
      <c r="B8" s="12" t="s">
        <v>52</v>
      </c>
      <c r="C8" s="13">
        <v>0.10326513647069691</v>
      </c>
      <c r="D8" s="13">
        <v>0.10326476076414114</v>
      </c>
      <c r="E8" s="13">
        <v>1.1799279179373441</v>
      </c>
      <c r="F8" s="13" t="s">
        <v>27</v>
      </c>
      <c r="G8" s="13">
        <v>0.30933732289008187</v>
      </c>
      <c r="H8" s="13" t="s">
        <v>26</v>
      </c>
      <c r="I8" s="13">
        <v>0.75394157473604473</v>
      </c>
    </row>
    <row r="9" spans="1:9" ht="45">
      <c r="A9" s="12" t="s">
        <v>58</v>
      </c>
      <c r="B9" s="12" t="s">
        <v>53</v>
      </c>
      <c r="C9" s="13">
        <v>0.13196864111498258</v>
      </c>
      <c r="D9" s="13">
        <v>0.13123242936491852</v>
      </c>
      <c r="E9" s="13">
        <v>1.6489284854322177</v>
      </c>
      <c r="F9" s="13" t="s">
        <v>27</v>
      </c>
      <c r="G9" s="13">
        <v>0.7054409005628518</v>
      </c>
      <c r="H9" s="13" t="s">
        <v>26</v>
      </c>
      <c r="I9" s="13">
        <v>0.51659067310730888</v>
      </c>
    </row>
    <row r="10" spans="1:9">
      <c r="A10" s="11"/>
      <c r="B10" s="10"/>
      <c r="C10" s="5"/>
      <c r="D10" s="5"/>
      <c r="E10" s="5"/>
      <c r="F10" s="5"/>
      <c r="G10" s="5"/>
      <c r="H10" s="5"/>
      <c r="I10" s="5"/>
    </row>
    <row r="11" spans="1:9">
      <c r="A11" s="11"/>
      <c r="B11" s="10"/>
      <c r="C11" s="5"/>
      <c r="D11" s="5"/>
      <c r="E11" s="5"/>
      <c r="F11" s="5"/>
      <c r="G11" s="5"/>
      <c r="H11" s="5"/>
      <c r="I11" s="5"/>
    </row>
    <row r="12" spans="1:9">
      <c r="A12" s="11"/>
      <c r="B12" s="10"/>
      <c r="C12" s="5"/>
      <c r="D12" s="5"/>
      <c r="E12" s="5"/>
      <c r="F12" s="5"/>
      <c r="G12" s="5"/>
      <c r="H12" s="5"/>
      <c r="I12" s="5"/>
    </row>
    <row r="13" spans="1:9">
      <c r="A13" s="11"/>
      <c r="B13" s="10"/>
      <c r="C13" s="5"/>
      <c r="D13" s="5"/>
      <c r="E13" s="5"/>
      <c r="F13" s="5"/>
      <c r="G13" s="5"/>
      <c r="H13" s="5"/>
      <c r="I13" s="5"/>
    </row>
    <row r="14" spans="1:9">
      <c r="A14" s="11"/>
      <c r="B14" s="10"/>
      <c r="C14" s="5"/>
      <c r="D14" s="5"/>
      <c r="E14" s="5"/>
      <c r="F14" s="5"/>
      <c r="G14" s="5"/>
      <c r="H14" s="5"/>
      <c r="I14" s="5"/>
    </row>
    <row r="15" spans="1:9">
      <c r="A15" s="11"/>
      <c r="B15" s="10"/>
      <c r="C15" s="5"/>
      <c r="D15" s="5"/>
      <c r="E15" s="5"/>
      <c r="F15" s="5"/>
      <c r="G15" s="5"/>
      <c r="H15" s="5"/>
      <c r="I15" s="5"/>
    </row>
    <row r="16" spans="1:9">
      <c r="A16" s="11"/>
      <c r="B16" s="10"/>
      <c r="C16" s="5"/>
      <c r="D16" s="5"/>
      <c r="E16" s="5"/>
      <c r="F16" s="5"/>
      <c r="G16" s="5"/>
      <c r="H16" s="5"/>
      <c r="I16" s="5"/>
    </row>
    <row r="17" spans="1:9">
      <c r="A17" s="11"/>
      <c r="B17" s="10"/>
      <c r="C17" s="5"/>
      <c r="D17" s="5"/>
      <c r="E17" s="5"/>
      <c r="F17" s="5"/>
      <c r="G17" s="5"/>
      <c r="H17" s="5"/>
      <c r="I17" s="5"/>
    </row>
    <row r="18" spans="1:9">
      <c r="A18" s="11"/>
      <c r="B18" s="10"/>
      <c r="C18" s="5"/>
      <c r="D18" s="5"/>
      <c r="E18" s="5"/>
      <c r="F18" s="5"/>
      <c r="G18" s="5"/>
      <c r="H18" s="5"/>
      <c r="I18" s="5"/>
    </row>
    <row r="19" spans="1:9">
      <c r="A19" s="11"/>
      <c r="B19" s="10"/>
      <c r="C19" s="5"/>
      <c r="D19" s="5"/>
      <c r="E19" s="5"/>
      <c r="F19" s="5"/>
      <c r="G19" s="5"/>
      <c r="H19" s="5"/>
      <c r="I19" s="5"/>
    </row>
    <row r="20" spans="1:9">
      <c r="A20" s="11"/>
      <c r="B20" s="10"/>
      <c r="C20" s="5"/>
      <c r="D20" s="5"/>
      <c r="E20" s="5"/>
      <c r="F20" s="5"/>
      <c r="G20" s="5"/>
      <c r="H20" s="5"/>
      <c r="I20" s="5"/>
    </row>
    <row r="21" spans="1:9">
      <c r="A21" s="11"/>
      <c r="B21" s="10"/>
      <c r="C21" s="5"/>
      <c r="D21" s="5"/>
      <c r="E21" s="5"/>
      <c r="F21" s="5"/>
      <c r="G21" s="5"/>
      <c r="H21" s="5"/>
      <c r="I21" s="5"/>
    </row>
    <row r="22" spans="1:9">
      <c r="A22" s="11"/>
      <c r="B22" s="10"/>
      <c r="C22" s="5"/>
      <c r="D22" s="5"/>
      <c r="E22" s="5"/>
      <c r="F22" s="5"/>
      <c r="G22" s="5"/>
      <c r="H22" s="5"/>
      <c r="I22" s="5"/>
    </row>
    <row r="23" spans="1:9">
      <c r="A23" s="11"/>
      <c r="B23" s="10"/>
      <c r="C23" s="5"/>
      <c r="D23" s="5"/>
      <c r="E23" s="5"/>
      <c r="F23" s="5"/>
      <c r="G23" s="5"/>
      <c r="H23" s="5"/>
      <c r="I23" s="5"/>
    </row>
    <row r="24" spans="1:9">
      <c r="A24" s="11"/>
      <c r="B24" s="10"/>
      <c r="C24" s="5"/>
      <c r="D24" s="5"/>
      <c r="E24" s="5"/>
      <c r="F24" s="5"/>
      <c r="G24" s="5"/>
      <c r="H24" s="5"/>
      <c r="I24" s="5"/>
    </row>
    <row r="25" spans="1:9">
      <c r="A25" s="11"/>
      <c r="B25" s="10"/>
      <c r="C25" s="5"/>
      <c r="D25" s="5"/>
      <c r="E25" s="5"/>
      <c r="F25" s="5"/>
      <c r="G25" s="5"/>
      <c r="H25" s="5"/>
      <c r="I25" s="5"/>
    </row>
    <row r="26" spans="1:9">
      <c r="A26" s="11"/>
      <c r="B26" s="10"/>
      <c r="C26" s="5"/>
      <c r="D26" s="5"/>
      <c r="E26" s="5"/>
      <c r="F26" s="5"/>
      <c r="G26" s="5"/>
      <c r="H26" s="5"/>
      <c r="I26" s="5"/>
    </row>
    <row r="27" spans="1:9">
      <c r="A27" s="11"/>
      <c r="B27" s="10"/>
      <c r="C27" s="5"/>
      <c r="D27" s="5"/>
      <c r="E27" s="5"/>
      <c r="F27" s="5"/>
      <c r="G27" s="5"/>
      <c r="H27" s="5"/>
      <c r="I27" s="5"/>
    </row>
    <row r="28" spans="1:9">
      <c r="A28" s="11"/>
      <c r="B28" s="10"/>
      <c r="C28" s="5"/>
      <c r="D28" s="5"/>
      <c r="E28" s="5"/>
      <c r="F28" s="5"/>
      <c r="G28" s="5"/>
      <c r="H28" s="5"/>
      <c r="I28" s="5"/>
    </row>
    <row r="29" spans="1:9">
      <c r="A29" s="11"/>
      <c r="B29" s="10"/>
      <c r="C29" s="5"/>
      <c r="D29" s="5"/>
      <c r="E29" s="5"/>
      <c r="F29" s="5"/>
      <c r="G29" s="5"/>
      <c r="H29" s="5"/>
      <c r="I29" s="5"/>
    </row>
    <row r="30" spans="1:9">
      <c r="A30" s="11"/>
      <c r="B30" s="10"/>
      <c r="C30" s="5"/>
      <c r="D30" s="5"/>
      <c r="E30" s="5"/>
      <c r="F30" s="5"/>
      <c r="G30" s="5"/>
      <c r="H30" s="5"/>
      <c r="I30" s="5"/>
    </row>
    <row r="31" spans="1:9">
      <c r="A31" s="11"/>
      <c r="B31" s="10"/>
      <c r="C31" s="5"/>
      <c r="D31" s="5"/>
      <c r="E31" s="5"/>
      <c r="F31" s="5"/>
      <c r="G31" s="5"/>
      <c r="H31" s="5"/>
      <c r="I31" s="5"/>
    </row>
    <row r="32" spans="1:9">
      <c r="A32" s="11"/>
      <c r="B32" s="10"/>
      <c r="C32" s="5"/>
      <c r="D32" s="5"/>
      <c r="E32" s="5"/>
      <c r="F32" s="5"/>
      <c r="G32" s="5"/>
      <c r="H32" s="5"/>
      <c r="I32" s="5"/>
    </row>
    <row r="33" spans="1:9">
      <c r="A33" s="11"/>
      <c r="B33" s="10"/>
      <c r="C33" s="5"/>
      <c r="D33" s="5"/>
      <c r="E33" s="5"/>
      <c r="F33" s="5"/>
      <c r="G33" s="5"/>
      <c r="H33" s="5"/>
      <c r="I33" s="5"/>
    </row>
    <row r="34" spans="1:9">
      <c r="A34" s="11"/>
      <c r="B34" s="10"/>
      <c r="C34" s="5"/>
      <c r="D34" s="5"/>
      <c r="E34" s="5"/>
      <c r="F34" s="5"/>
      <c r="G34" s="5"/>
      <c r="H34" s="5"/>
      <c r="I34" s="5"/>
    </row>
    <row r="35" spans="1:9">
      <c r="A35" s="11"/>
      <c r="B35" s="10"/>
      <c r="C35" s="5"/>
      <c r="D35" s="5"/>
      <c r="E35" s="5"/>
      <c r="F35" s="5"/>
      <c r="G35" s="5"/>
      <c r="H35" s="5"/>
      <c r="I35" s="5"/>
    </row>
    <row r="36" spans="1:9">
      <c r="A36" s="11"/>
      <c r="B36" s="10"/>
      <c r="C36" s="5"/>
      <c r="D36" s="5"/>
      <c r="E36" s="5"/>
      <c r="F36" s="5"/>
      <c r="G36" s="5"/>
      <c r="H36" s="5"/>
      <c r="I36" s="5"/>
    </row>
    <row r="37" spans="1:9">
      <c r="A37" s="11"/>
      <c r="B37" s="10"/>
      <c r="C37" s="5"/>
      <c r="D37" s="5"/>
      <c r="E37" s="5"/>
      <c r="F37" s="5"/>
      <c r="G37" s="5"/>
      <c r="H37" s="5"/>
      <c r="I37" s="5"/>
    </row>
    <row r="38" spans="1:9">
      <c r="A38" s="11"/>
      <c r="B38" s="11"/>
      <c r="C38" s="6"/>
      <c r="D38" s="6"/>
      <c r="E38" s="6"/>
      <c r="F38" s="6"/>
      <c r="G38" s="6"/>
      <c r="H38" s="6"/>
      <c r="I38" s="6"/>
    </row>
    <row r="39" spans="1:9">
      <c r="A39" s="11"/>
      <c r="B39" s="11"/>
      <c r="C39" s="6"/>
      <c r="D39" s="6"/>
      <c r="E39" s="6"/>
      <c r="F39" s="6"/>
      <c r="G39" s="6"/>
      <c r="H39" s="6"/>
      <c r="I39" s="6"/>
    </row>
    <row r="40" spans="1:9">
      <c r="A40" s="11"/>
      <c r="B40" s="11"/>
      <c r="C40" s="6"/>
      <c r="D40" s="6"/>
      <c r="E40" s="6"/>
      <c r="F40" s="6"/>
      <c r="G40" s="6"/>
      <c r="H40" s="6"/>
      <c r="I40" s="6"/>
    </row>
    <row r="41" spans="1:9">
      <c r="A41" s="11"/>
      <c r="B41" s="11"/>
      <c r="C41" s="6"/>
      <c r="D41" s="6"/>
      <c r="E41" s="6"/>
      <c r="F41" s="6"/>
      <c r="G41" s="6"/>
      <c r="H41" s="6"/>
      <c r="I41" s="6"/>
    </row>
    <row r="42" spans="1:9">
      <c r="A42" s="11"/>
      <c r="B42" s="11"/>
      <c r="C42" s="6"/>
      <c r="D42" s="6"/>
      <c r="E42" s="6"/>
      <c r="F42" s="6"/>
      <c r="G42" s="6"/>
      <c r="H42" s="6"/>
      <c r="I42" s="6"/>
    </row>
    <row r="43" spans="1:9">
      <c r="A43" s="11"/>
      <c r="B43" s="11"/>
      <c r="C43" s="6"/>
      <c r="D43" s="6"/>
      <c r="E43" s="6"/>
      <c r="F43" s="6"/>
      <c r="G43" s="6"/>
      <c r="H43" s="6"/>
      <c r="I43" s="6"/>
    </row>
    <row r="44" spans="1:9">
      <c r="A44" s="11"/>
      <c r="B44" s="11"/>
      <c r="C44" s="6"/>
      <c r="D44" s="6"/>
      <c r="E44" s="6"/>
      <c r="F44" s="6"/>
      <c r="G44" s="6"/>
      <c r="H44" s="6"/>
      <c r="I44" s="6"/>
    </row>
    <row r="45" spans="1:9">
      <c r="A45" s="11"/>
      <c r="B45" s="11"/>
      <c r="C45" s="6"/>
      <c r="D45" s="6"/>
      <c r="E45" s="6"/>
      <c r="F45" s="6"/>
      <c r="G45" s="6"/>
      <c r="H45" s="6"/>
      <c r="I45" s="6"/>
    </row>
    <row r="46" spans="1:9">
      <c r="A46" s="11"/>
      <c r="B46" s="11"/>
      <c r="C46" s="6"/>
      <c r="D46" s="6"/>
      <c r="E46" s="6"/>
      <c r="F46" s="6"/>
      <c r="G46" s="6"/>
      <c r="H46" s="6"/>
      <c r="I46" s="6"/>
    </row>
    <row r="47" spans="1:9">
      <c r="A47" s="11"/>
      <c r="B47" s="11"/>
      <c r="C47" s="6"/>
      <c r="D47" s="6"/>
      <c r="E47" s="6"/>
      <c r="F47" s="6"/>
      <c r="G47" s="6"/>
      <c r="H47" s="6"/>
      <c r="I47" s="6"/>
    </row>
    <row r="48" spans="1:9">
      <c r="A48" s="11"/>
      <c r="B48" s="11"/>
      <c r="C48" s="6"/>
      <c r="D48" s="6"/>
      <c r="E48" s="6"/>
      <c r="F48" s="6"/>
      <c r="G48" s="6"/>
      <c r="H48" s="6"/>
      <c r="I48" s="6"/>
    </row>
    <row r="49" spans="1:9">
      <c r="A49" s="11"/>
      <c r="B49" s="11"/>
      <c r="C49" s="6"/>
      <c r="D49" s="6"/>
      <c r="E49" s="6"/>
      <c r="F49" s="6"/>
      <c r="G49" s="6"/>
      <c r="H49" s="6"/>
      <c r="I49" s="6"/>
    </row>
    <row r="50" spans="1:9">
      <c r="A50" s="11"/>
      <c r="B50" s="11"/>
      <c r="C50" s="6"/>
      <c r="D50" s="6"/>
      <c r="E50" s="6"/>
      <c r="F50" s="6"/>
      <c r="G50" s="6"/>
      <c r="H50" s="6"/>
      <c r="I50" s="6"/>
    </row>
    <row r="51" spans="1:9">
      <c r="A51" s="11"/>
      <c r="B51" s="11"/>
      <c r="C51" s="6"/>
      <c r="D51" s="6"/>
      <c r="E51" s="6"/>
      <c r="F51" s="6"/>
      <c r="G51" s="6"/>
      <c r="H51" s="6"/>
      <c r="I51" s="6"/>
    </row>
    <row r="52" spans="1:9">
      <c r="A52" s="11"/>
      <c r="B52" s="11"/>
      <c r="C52" s="6"/>
      <c r="D52" s="6"/>
      <c r="E52" s="6"/>
      <c r="F52" s="6"/>
      <c r="G52" s="6"/>
      <c r="H52" s="6"/>
      <c r="I52" s="6"/>
    </row>
    <row r="53" spans="1:9">
      <c r="A53" s="11"/>
      <c r="B53" s="11"/>
      <c r="C53" s="6"/>
      <c r="D53" s="6"/>
      <c r="E53" s="6"/>
      <c r="F53" s="6"/>
      <c r="G53" s="6"/>
      <c r="H53" s="6"/>
      <c r="I53" s="6"/>
    </row>
    <row r="54" spans="1:9">
      <c r="A54" s="11"/>
      <c r="B54" s="11"/>
      <c r="C54" s="6"/>
      <c r="D54" s="6"/>
      <c r="E54" s="6"/>
      <c r="F54" s="6"/>
      <c r="G54" s="6"/>
      <c r="H54" s="6"/>
      <c r="I54" s="6"/>
    </row>
    <row r="55" spans="1:9">
      <c r="A55" s="11"/>
      <c r="B55" s="11"/>
      <c r="C55" s="6"/>
      <c r="D55" s="6"/>
      <c r="E55" s="6"/>
      <c r="F55" s="6"/>
      <c r="G55" s="6"/>
      <c r="H55" s="6"/>
      <c r="I55" s="6"/>
    </row>
    <row r="56" spans="1:9">
      <c r="A56" s="11"/>
      <c r="B56" s="11"/>
      <c r="C56" s="6"/>
      <c r="D56" s="6"/>
      <c r="E56" s="6"/>
      <c r="F56" s="6"/>
      <c r="G56" s="6"/>
      <c r="H56" s="6"/>
      <c r="I56" s="6"/>
    </row>
    <row r="57" spans="1:9">
      <c r="A57" s="11"/>
      <c r="B57" s="11"/>
      <c r="C57" s="6"/>
      <c r="D57" s="6"/>
      <c r="E57" s="6"/>
      <c r="F57" s="6"/>
      <c r="G57" s="6"/>
      <c r="H57" s="6"/>
      <c r="I57" s="6"/>
    </row>
    <row r="58" spans="1:9">
      <c r="A58" s="11"/>
      <c r="B58" s="11"/>
      <c r="C58" s="6"/>
      <c r="D58" s="6"/>
      <c r="E58" s="6"/>
      <c r="F58" s="6"/>
      <c r="G58" s="6"/>
      <c r="H58" s="6"/>
      <c r="I58" s="6"/>
    </row>
    <row r="59" spans="1:9">
      <c r="A59" s="11"/>
      <c r="B59" s="11"/>
      <c r="C59" s="6"/>
      <c r="D59" s="6"/>
      <c r="E59" s="6"/>
      <c r="F59" s="6"/>
      <c r="G59" s="6"/>
      <c r="H59" s="6"/>
      <c r="I59" s="6"/>
    </row>
    <row r="60" spans="1:9">
      <c r="A60" s="11"/>
      <c r="B60" s="11"/>
      <c r="C60" s="6"/>
      <c r="D60" s="6"/>
      <c r="E60" s="6"/>
      <c r="F60" s="6"/>
      <c r="G60" s="6"/>
      <c r="H60" s="6"/>
      <c r="I60" s="6"/>
    </row>
    <row r="61" spans="1:9">
      <c r="A61" s="11"/>
      <c r="B61" s="11"/>
      <c r="C61" s="6"/>
      <c r="D61" s="6"/>
      <c r="E61" s="6"/>
      <c r="F61" s="6"/>
      <c r="G61" s="6"/>
      <c r="H61" s="6"/>
      <c r="I61" s="6"/>
    </row>
    <row r="62" spans="1:9">
      <c r="A62" s="11"/>
      <c r="B62" s="11"/>
      <c r="C62" s="6"/>
      <c r="D62" s="6"/>
      <c r="E62" s="6"/>
      <c r="F62" s="6"/>
      <c r="G62" s="6"/>
      <c r="H62" s="6"/>
      <c r="I62" s="6"/>
    </row>
    <row r="63" spans="1:9">
      <c r="A63" s="11"/>
      <c r="B63" s="11"/>
      <c r="C63" s="6"/>
      <c r="D63" s="6"/>
      <c r="E63" s="6"/>
      <c r="F63" s="6"/>
      <c r="G63" s="6"/>
      <c r="H63" s="6"/>
      <c r="I63" s="6"/>
    </row>
    <row r="64" spans="1:9">
      <c r="A64" s="11"/>
      <c r="B64" s="11"/>
      <c r="C64" s="6"/>
      <c r="D64" s="6"/>
      <c r="E64" s="6"/>
      <c r="F64" s="6"/>
      <c r="G64" s="6"/>
      <c r="H64" s="6"/>
      <c r="I64" s="6"/>
    </row>
    <row r="65" spans="1:9">
      <c r="A65" s="11"/>
      <c r="B65" s="11"/>
      <c r="C65" s="6"/>
      <c r="D65" s="6"/>
      <c r="E65" s="6"/>
      <c r="F65" s="6"/>
      <c r="G65" s="6"/>
      <c r="H65" s="6"/>
      <c r="I65" s="6"/>
    </row>
    <row r="66" spans="1:9">
      <c r="A66" s="11"/>
      <c r="B66" s="11"/>
      <c r="C66" s="6"/>
      <c r="D66" s="6"/>
      <c r="E66" s="6"/>
      <c r="F66" s="6"/>
      <c r="G66" s="6"/>
      <c r="H66" s="6"/>
      <c r="I66" s="6"/>
    </row>
    <row r="67" spans="1:9">
      <c r="A67" s="11"/>
      <c r="B67" s="11"/>
      <c r="C67" s="6"/>
      <c r="D67" s="6"/>
      <c r="E67" s="6"/>
      <c r="F67" s="6"/>
      <c r="G67" s="6"/>
      <c r="H67" s="6"/>
      <c r="I67" s="6"/>
    </row>
    <row r="68" spans="1:9">
      <c r="A68" s="11"/>
      <c r="B68" s="11"/>
      <c r="C68" s="6"/>
      <c r="D68" s="6"/>
      <c r="E68" s="6"/>
      <c r="F68" s="6"/>
      <c r="G68" s="6"/>
      <c r="H68" s="6"/>
      <c r="I68" s="6"/>
    </row>
    <row r="69" spans="1:9">
      <c r="A69" s="11"/>
      <c r="B69" s="11"/>
      <c r="C69" s="6"/>
      <c r="D69" s="6"/>
      <c r="E69" s="6"/>
      <c r="F69" s="6"/>
      <c r="G69" s="6"/>
      <c r="H69" s="6"/>
      <c r="I69" s="6"/>
    </row>
    <row r="70" spans="1:9">
      <c r="A70" s="11"/>
      <c r="B70" s="11"/>
      <c r="C70" s="6"/>
      <c r="D70" s="6"/>
      <c r="E70" s="6"/>
      <c r="F70" s="6"/>
      <c r="G70" s="6"/>
      <c r="H70" s="6"/>
      <c r="I70" s="6"/>
    </row>
    <row r="71" spans="1:9">
      <c r="A71" s="11"/>
      <c r="B71" s="11"/>
      <c r="C71" s="6"/>
      <c r="D71" s="6"/>
      <c r="E71" s="6"/>
      <c r="F71" s="6"/>
      <c r="G71" s="6"/>
      <c r="H71" s="6"/>
      <c r="I71" s="6"/>
    </row>
    <row r="72" spans="1:9">
      <c r="A72" s="11"/>
      <c r="B72" s="11"/>
      <c r="C72" s="6"/>
      <c r="D72" s="6"/>
      <c r="E72" s="6"/>
      <c r="F72" s="6"/>
      <c r="G72" s="6"/>
      <c r="H72" s="6"/>
      <c r="I72" s="6"/>
    </row>
    <row r="73" spans="1:9">
      <c r="A73" s="11"/>
      <c r="B73" s="11"/>
      <c r="C73" s="6"/>
      <c r="D73" s="6"/>
      <c r="E73" s="6"/>
      <c r="F73" s="6"/>
      <c r="G73" s="6"/>
      <c r="H73" s="6"/>
      <c r="I73" s="6"/>
    </row>
    <row r="74" spans="1:9">
      <c r="A74" s="11"/>
      <c r="B74" s="11"/>
      <c r="C74" s="6"/>
      <c r="D74" s="6"/>
      <c r="E74" s="6"/>
      <c r="F74" s="6"/>
      <c r="G74" s="6"/>
      <c r="H74" s="6"/>
      <c r="I74" s="6"/>
    </row>
    <row r="75" spans="1:9">
      <c r="A75" s="11"/>
      <c r="B75" s="11"/>
      <c r="C75" s="6"/>
      <c r="D75" s="6"/>
      <c r="E75" s="6"/>
      <c r="F75" s="6"/>
      <c r="G75" s="6"/>
      <c r="H75" s="6"/>
      <c r="I75" s="6"/>
    </row>
    <row r="76" spans="1:9">
      <c r="A76" s="11"/>
      <c r="B76" s="11"/>
      <c r="C76" s="6"/>
      <c r="D76" s="6"/>
      <c r="E76" s="6"/>
      <c r="F76" s="6"/>
      <c r="G76" s="6"/>
      <c r="H76" s="6"/>
      <c r="I76" s="6"/>
    </row>
    <row r="77" spans="1:9">
      <c r="A77" s="11"/>
      <c r="B77" s="11"/>
      <c r="C77" s="6"/>
      <c r="D77" s="6"/>
      <c r="E77" s="6"/>
      <c r="F77" s="6"/>
      <c r="G77" s="6"/>
      <c r="H77" s="6"/>
      <c r="I77" s="6"/>
    </row>
    <row r="78" spans="1:9">
      <c r="A78" s="11"/>
      <c r="B78" s="11"/>
      <c r="C78" s="6"/>
      <c r="D78" s="6"/>
      <c r="E78" s="6"/>
      <c r="F78" s="6"/>
      <c r="G78" s="6"/>
      <c r="H78" s="6"/>
      <c r="I78" s="6"/>
    </row>
    <row r="79" spans="1:9">
      <c r="A79" s="11"/>
      <c r="B79" s="11"/>
      <c r="C79" s="6"/>
      <c r="D79" s="6"/>
      <c r="E79" s="6"/>
      <c r="F79" s="6"/>
      <c r="G79" s="6"/>
      <c r="H79" s="6"/>
      <c r="I79" s="6"/>
    </row>
    <row r="80" spans="1:9">
      <c r="A80" s="11"/>
      <c r="B80" s="11"/>
      <c r="C80" s="6"/>
      <c r="D80" s="6"/>
      <c r="E80" s="6"/>
      <c r="F80" s="6"/>
      <c r="G80" s="6"/>
      <c r="H80" s="6"/>
      <c r="I80" s="6"/>
    </row>
    <row r="81" spans="1:9">
      <c r="A81" s="11"/>
      <c r="B81" s="11"/>
      <c r="C81" s="6"/>
      <c r="D81" s="6"/>
      <c r="E81" s="6"/>
      <c r="F81" s="6"/>
      <c r="G81" s="6"/>
      <c r="H81" s="6"/>
      <c r="I81" s="6"/>
    </row>
    <row r="82" spans="1:9">
      <c r="A82" s="11"/>
      <c r="B82" s="11"/>
      <c r="C82" s="6"/>
      <c r="D82" s="6"/>
      <c r="E82" s="6"/>
      <c r="F82" s="6"/>
      <c r="G82" s="6"/>
      <c r="H82" s="6"/>
      <c r="I82" s="6"/>
    </row>
    <row r="83" spans="1:9">
      <c r="A83" s="11"/>
      <c r="B83" s="11"/>
      <c r="C83" s="6"/>
      <c r="D83" s="6"/>
      <c r="E83" s="6"/>
      <c r="F83" s="6"/>
      <c r="G83" s="6"/>
      <c r="H83" s="6"/>
      <c r="I83" s="6"/>
    </row>
    <row r="84" spans="1:9">
      <c r="A84" s="11"/>
      <c r="B84" s="11"/>
      <c r="C84" s="6"/>
      <c r="D84" s="6"/>
      <c r="E84" s="6"/>
      <c r="F84" s="6"/>
      <c r="G84" s="6"/>
      <c r="H84" s="6"/>
      <c r="I84" s="6"/>
    </row>
    <row r="85" spans="1:9">
      <c r="A85" s="11"/>
      <c r="B85" s="11"/>
      <c r="C85" s="6"/>
      <c r="D85" s="6"/>
      <c r="E85" s="6"/>
      <c r="F85" s="6"/>
      <c r="G85" s="6"/>
      <c r="H85" s="6"/>
      <c r="I85" s="6"/>
    </row>
    <row r="86" spans="1:9">
      <c r="A86" s="11"/>
      <c r="B86" s="11"/>
      <c r="C86" s="6"/>
      <c r="D86" s="6"/>
      <c r="E86" s="6"/>
      <c r="F86" s="6"/>
      <c r="G86" s="6"/>
      <c r="H86" s="6"/>
      <c r="I86" s="6"/>
    </row>
    <row r="87" spans="1:9">
      <c r="A87" s="11"/>
      <c r="B87" s="11"/>
      <c r="C87" s="6"/>
      <c r="D87" s="6"/>
      <c r="E87" s="6"/>
      <c r="F87" s="6"/>
      <c r="G87" s="6"/>
      <c r="H87" s="6"/>
      <c r="I87" s="6"/>
    </row>
    <row r="88" spans="1:9">
      <c r="A88" s="11"/>
      <c r="B88" s="11"/>
      <c r="C88" s="6"/>
      <c r="D88" s="6"/>
      <c r="E88" s="6"/>
      <c r="F88" s="6"/>
      <c r="G88" s="6"/>
      <c r="H88" s="6"/>
      <c r="I88" s="6"/>
    </row>
    <row r="89" spans="1:9">
      <c r="A89" s="11"/>
      <c r="B89" s="11"/>
      <c r="C89" s="6"/>
      <c r="D89" s="6"/>
      <c r="E89" s="6"/>
      <c r="F89" s="6"/>
      <c r="G89" s="6"/>
      <c r="H89" s="6"/>
      <c r="I89" s="6"/>
    </row>
    <row r="90" spans="1:9">
      <c r="A90" s="11"/>
      <c r="B90" s="11"/>
      <c r="C90" s="6"/>
      <c r="D90" s="6"/>
      <c r="E90" s="6"/>
      <c r="F90" s="6"/>
      <c r="G90" s="6"/>
      <c r="H90" s="6"/>
      <c r="I90" s="6"/>
    </row>
    <row r="91" spans="1:9">
      <c r="A91" s="11"/>
      <c r="B91" s="11"/>
      <c r="C91" s="6"/>
      <c r="D91" s="6"/>
      <c r="E91" s="6"/>
      <c r="F91" s="6"/>
      <c r="G91" s="6"/>
      <c r="H91" s="6"/>
      <c r="I91" s="6"/>
    </row>
    <row r="92" spans="1:9">
      <c r="A92" s="11"/>
      <c r="B92" s="11"/>
      <c r="C92" s="6"/>
      <c r="D92" s="6"/>
      <c r="E92" s="6"/>
      <c r="F92" s="6"/>
      <c r="G92" s="6"/>
      <c r="H92" s="6"/>
      <c r="I92" s="6"/>
    </row>
    <row r="93" spans="1:9">
      <c r="A93" s="11"/>
      <c r="B93" s="11"/>
      <c r="C93" s="6"/>
      <c r="D93" s="6"/>
      <c r="E93" s="6"/>
      <c r="F93" s="6"/>
      <c r="G93" s="6"/>
      <c r="H93" s="6"/>
      <c r="I93" s="6"/>
    </row>
    <row r="94" spans="1:9">
      <c r="A94" s="11"/>
      <c r="B94" s="11"/>
      <c r="C94" s="6"/>
      <c r="D94" s="6"/>
      <c r="E94" s="6"/>
      <c r="F94" s="6"/>
      <c r="G94" s="6"/>
      <c r="H94" s="6"/>
      <c r="I94" s="6"/>
    </row>
    <row r="95" spans="1:9">
      <c r="A95" s="11"/>
      <c r="B95" s="11"/>
      <c r="C95" s="6"/>
      <c r="D95" s="6"/>
      <c r="E95" s="6"/>
      <c r="F95" s="6"/>
      <c r="G95" s="6"/>
      <c r="H95" s="6"/>
      <c r="I95" s="6"/>
    </row>
    <row r="96" spans="1:9">
      <c r="A96" s="11"/>
      <c r="B96" s="11"/>
      <c r="C96" s="6"/>
      <c r="D96" s="6"/>
      <c r="E96" s="6"/>
      <c r="F96" s="6"/>
      <c r="G96" s="6"/>
      <c r="H96" s="6"/>
      <c r="I96" s="6"/>
    </row>
    <row r="97" spans="1:9">
      <c r="A97" s="11"/>
      <c r="B97" s="11"/>
      <c r="C97" s="6"/>
      <c r="D97" s="6"/>
      <c r="E97" s="6"/>
      <c r="F97" s="6"/>
      <c r="G97" s="6"/>
      <c r="H97" s="6"/>
      <c r="I97" s="6"/>
    </row>
    <row r="98" spans="1:9">
      <c r="A98" s="11"/>
      <c r="B98" s="11"/>
      <c r="C98" s="6"/>
      <c r="D98" s="6"/>
      <c r="E98" s="6"/>
      <c r="F98" s="6"/>
      <c r="G98" s="6"/>
      <c r="H98" s="6"/>
      <c r="I98" s="6"/>
    </row>
    <row r="99" spans="1:9">
      <c r="A99" s="11"/>
      <c r="B99" s="11"/>
      <c r="C99" s="6"/>
      <c r="D99" s="6"/>
      <c r="E99" s="6"/>
      <c r="F99" s="6"/>
      <c r="G99" s="6"/>
      <c r="H99" s="6"/>
      <c r="I99" s="6"/>
    </row>
    <row r="100" spans="1:9">
      <c r="A100" s="11"/>
      <c r="B100" s="11"/>
      <c r="C100" s="6"/>
      <c r="D100" s="6"/>
      <c r="E100" s="6"/>
      <c r="F100" s="6"/>
      <c r="G100" s="6"/>
      <c r="H100" s="6"/>
      <c r="I100" s="6"/>
    </row>
  </sheetData>
  <mergeCells count="5">
    <mergeCell ref="C1:D1"/>
    <mergeCell ref="E1:F1"/>
    <mergeCell ref="G1:H1"/>
    <mergeCell ref="B1:B2"/>
    <mergeCell ref="A1:A2"/>
  </mergeCells>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dimension ref="B1:B5"/>
  <sheetViews>
    <sheetView showGridLines="0" showRowColHeaders="0" showZeros="0" workbookViewId="0">
      <selection activeCell="B1" sqref="B1:B5"/>
    </sheetView>
  </sheetViews>
  <sheetFormatPr defaultRowHeight="15"/>
  <cols>
    <col min="2" max="2" width="118.42578125" customWidth="1"/>
  </cols>
  <sheetData>
    <row r="1" spans="2:2" ht="31.5">
      <c r="B1" s="631" t="s">
        <v>417</v>
      </c>
    </row>
    <row r="2" spans="2:2" ht="39" customHeight="1" thickBot="1">
      <c r="B2" s="632" t="s">
        <v>418</v>
      </c>
    </row>
    <row r="3" spans="2:2" ht="15.75" thickBot="1">
      <c r="B3" s="258"/>
    </row>
    <row r="4" spans="2:2" ht="15.75">
      <c r="B4" s="189"/>
    </row>
    <row r="5" spans="2:2" ht="273">
      <c r="B5" s="633" t="s">
        <v>419</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B57"/>
  <sheetViews>
    <sheetView showGridLines="0" showRowColHeaders="0" zoomScaleNormal="100" zoomScaleSheetLayoutView="100" workbookViewId="0">
      <selection activeCell="B1" sqref="B1"/>
    </sheetView>
  </sheetViews>
  <sheetFormatPr defaultColWidth="9.140625" defaultRowHeight="15"/>
  <cols>
    <col min="1" max="1" width="32.85546875" style="72" customWidth="1"/>
    <col min="2" max="2" width="114.28515625" style="72" customWidth="1"/>
    <col min="3" max="16384" width="9.140625" style="72"/>
  </cols>
  <sheetData>
    <row r="1" spans="2:2" s="52" customFormat="1" ht="33.75" customHeight="1">
      <c r="B1" s="66" t="s">
        <v>224</v>
      </c>
    </row>
    <row r="2" spans="2:2" s="52" customFormat="1" ht="41.25" customHeight="1" thickBot="1">
      <c r="B2" s="67" t="s">
        <v>365</v>
      </c>
    </row>
    <row r="3" spans="2:2" s="69" customFormat="1" ht="15.75" thickBot="1">
      <c r="B3" s="68"/>
    </row>
    <row r="4" spans="2:2" s="69" customFormat="1" ht="15.75">
      <c r="B4" s="70"/>
    </row>
    <row r="5" spans="2:2">
      <c r="B5" s="71"/>
    </row>
    <row r="6" spans="2:2">
      <c r="B6" s="71"/>
    </row>
    <row r="7" spans="2:2">
      <c r="B7" s="71"/>
    </row>
    <row r="8" spans="2:2">
      <c r="B8" s="71"/>
    </row>
    <row r="9" spans="2:2">
      <c r="B9" s="71"/>
    </row>
    <row r="10" spans="2:2">
      <c r="B10" s="71"/>
    </row>
    <row r="11" spans="2:2">
      <c r="B11" s="71"/>
    </row>
    <row r="12" spans="2:2">
      <c r="B12" s="71"/>
    </row>
    <row r="13" spans="2:2">
      <c r="B13" s="71"/>
    </row>
    <row r="14" spans="2:2">
      <c r="B14" s="71"/>
    </row>
    <row r="15" spans="2:2">
      <c r="B15" s="71"/>
    </row>
    <row r="16" spans="2:2">
      <c r="B16" s="71"/>
    </row>
    <row r="17" spans="2:2">
      <c r="B17" s="71"/>
    </row>
    <row r="18" spans="2:2">
      <c r="B18" s="71"/>
    </row>
    <row r="19" spans="2:2">
      <c r="B19" s="71"/>
    </row>
    <row r="20" spans="2:2">
      <c r="B20" s="71"/>
    </row>
    <row r="21" spans="2:2">
      <c r="B21" s="71"/>
    </row>
    <row r="22" spans="2:2">
      <c r="B22" s="71"/>
    </row>
    <row r="23" spans="2:2">
      <c r="B23" s="71"/>
    </row>
    <row r="24" spans="2:2">
      <c r="B24" s="71"/>
    </row>
    <row r="25" spans="2:2">
      <c r="B25" s="71"/>
    </row>
    <row r="26" spans="2:2">
      <c r="B26" s="71"/>
    </row>
    <row r="27" spans="2:2">
      <c r="B27" s="71"/>
    </row>
    <row r="28" spans="2:2">
      <c r="B28" s="71"/>
    </row>
    <row r="29" spans="2:2">
      <c r="B29" s="71"/>
    </row>
    <row r="30" spans="2:2">
      <c r="B30" s="71"/>
    </row>
    <row r="31" spans="2:2">
      <c r="B31" s="71"/>
    </row>
    <row r="32" spans="2:2">
      <c r="B32" s="71"/>
    </row>
    <row r="33" spans="2:2">
      <c r="B33" s="71"/>
    </row>
    <row r="34" spans="2:2">
      <c r="B34" s="71"/>
    </row>
    <row r="35" spans="2:2">
      <c r="B35" s="71"/>
    </row>
    <row r="36" spans="2:2">
      <c r="B36" s="71"/>
    </row>
    <row r="37" spans="2:2">
      <c r="B37" s="71"/>
    </row>
    <row r="38" spans="2:2">
      <c r="B38" s="71"/>
    </row>
    <row r="39" spans="2:2">
      <c r="B39" s="71"/>
    </row>
    <row r="40" spans="2:2">
      <c r="B40" s="71"/>
    </row>
    <row r="41" spans="2:2">
      <c r="B41" s="71"/>
    </row>
    <row r="42" spans="2:2">
      <c r="B42" s="71"/>
    </row>
    <row r="43" spans="2:2">
      <c r="B43" s="71"/>
    </row>
    <row r="44" spans="2:2">
      <c r="B44" s="71"/>
    </row>
    <row r="45" spans="2:2">
      <c r="B45" s="71"/>
    </row>
    <row r="46" spans="2:2">
      <c r="B46" s="71"/>
    </row>
    <row r="47" spans="2:2">
      <c r="B47" s="71"/>
    </row>
    <row r="48" spans="2:2" ht="15.75" thickBot="1">
      <c r="B48" s="73"/>
    </row>
    <row r="49" spans="2:2" ht="15.75">
      <c r="B49" s="68"/>
    </row>
    <row r="50" spans="2:2" ht="15.75">
      <c r="B50" s="68"/>
    </row>
    <row r="51" spans="2:2" ht="15.75">
      <c r="B51" s="68"/>
    </row>
    <row r="52" spans="2:2" ht="15.75">
      <c r="B52" s="68"/>
    </row>
    <row r="53" spans="2:2" ht="15.75">
      <c r="B53" s="68"/>
    </row>
    <row r="54" spans="2:2" ht="15.75">
      <c r="B54" s="68"/>
    </row>
    <row r="55" spans="2:2" ht="15.75">
      <c r="B55" s="68"/>
    </row>
    <row r="56" spans="2:2" ht="15.75">
      <c r="B56" s="68"/>
    </row>
    <row r="57" spans="2:2" ht="15.75">
      <c r="B57" s="68"/>
    </row>
  </sheetData>
  <sheetProtection sheet="1" objects="1" scenarios="1" formatCells="0" formatColumns="0" formatRows="0"/>
  <pageMargins left="0.7" right="0.7" top="0.75" bottom="0.75" header="0.3" footer="0.3"/>
  <pageSetup scale="92" orientation="portrait" r:id="rId1"/>
  <drawing r:id="rId2"/>
</worksheet>
</file>

<file path=xl/worksheets/sheet3.xml><?xml version="1.0" encoding="utf-8"?>
<worksheet xmlns="http://schemas.openxmlformats.org/spreadsheetml/2006/main" xmlns:r="http://schemas.openxmlformats.org/officeDocument/2006/relationships">
  <sheetPr>
    <tabColor theme="4" tint="0.59999389629810485"/>
    <pageSetUpPr fitToPage="1"/>
  </sheetPr>
  <dimension ref="A1:K22"/>
  <sheetViews>
    <sheetView showGridLines="0" zoomScaleNormal="100" zoomScaleSheetLayoutView="100" workbookViewId="0">
      <selection activeCell="D13" sqref="D13"/>
    </sheetView>
  </sheetViews>
  <sheetFormatPr defaultColWidth="9.140625" defaultRowHeight="15"/>
  <cols>
    <col min="1" max="1" width="3.7109375" style="17" customWidth="1"/>
    <col min="2" max="2" width="72" style="17" customWidth="1"/>
    <col min="3" max="3" width="33" style="17" customWidth="1"/>
    <col min="4" max="4" width="26.7109375" style="17" customWidth="1"/>
    <col min="5" max="5" width="2.42578125" style="17" customWidth="1"/>
    <col min="6" max="6" width="12.140625" style="139" customWidth="1"/>
    <col min="7" max="7" width="19.5703125" style="17" hidden="1" customWidth="1"/>
    <col min="8" max="8" width="10.140625" style="17" hidden="1" customWidth="1"/>
    <col min="9" max="9" width="9.140625" style="17" customWidth="1"/>
    <col min="10" max="10" width="9.140625" style="17"/>
    <col min="11" max="11" width="10.7109375" style="17" customWidth="1"/>
    <col min="12" max="16384" width="9.140625" style="17"/>
  </cols>
  <sheetData>
    <row r="1" spans="1:11" ht="33.75" customHeight="1">
      <c r="A1" s="52"/>
      <c r="B1" s="329" t="s">
        <v>265</v>
      </c>
      <c r="C1" s="330"/>
      <c r="D1" s="330"/>
      <c r="E1" s="330"/>
      <c r="F1" s="331"/>
      <c r="I1" s="52"/>
    </row>
    <row r="2" spans="1:11" ht="36" customHeight="1">
      <c r="B2" s="332" t="s">
        <v>356</v>
      </c>
      <c r="C2" s="333"/>
      <c r="D2" s="333"/>
      <c r="E2" s="333"/>
      <c r="F2" s="334"/>
    </row>
    <row r="3" spans="1:11" ht="70.5" customHeight="1">
      <c r="B3" s="332" t="s">
        <v>401</v>
      </c>
      <c r="C3" s="333"/>
      <c r="D3" s="333"/>
      <c r="E3" s="333"/>
      <c r="F3" s="334"/>
    </row>
    <row r="4" spans="1:11" ht="71.25" customHeight="1">
      <c r="B4" s="335" t="s">
        <v>304</v>
      </c>
      <c r="C4" s="336"/>
      <c r="D4" s="336"/>
      <c r="E4" s="336"/>
      <c r="F4" s="337"/>
    </row>
    <row r="5" spans="1:11" ht="105" customHeight="1">
      <c r="B5" s="335" t="s">
        <v>305</v>
      </c>
      <c r="C5" s="336"/>
      <c r="D5" s="336"/>
      <c r="E5" s="336"/>
      <c r="F5" s="337"/>
    </row>
    <row r="6" spans="1:11" ht="56.25" customHeight="1" thickBot="1">
      <c r="B6" s="326" t="s">
        <v>306</v>
      </c>
      <c r="C6" s="327"/>
      <c r="D6" s="327"/>
      <c r="E6" s="327"/>
      <c r="F6" s="328"/>
    </row>
    <row r="7" spans="1:11" ht="16.5" thickBot="1">
      <c r="B7" s="207"/>
      <c r="C7" s="207"/>
      <c r="D7" s="207"/>
      <c r="E7" s="207"/>
      <c r="F7" s="207"/>
    </row>
    <row r="8" spans="1:11" ht="30" customHeight="1">
      <c r="B8" s="346" t="s">
        <v>307</v>
      </c>
      <c r="C8" s="347"/>
      <c r="D8" s="214"/>
      <c r="E8" s="215" t="s">
        <v>395</v>
      </c>
      <c r="F8" s="200" t="s">
        <v>11</v>
      </c>
      <c r="G8" s="17" t="s">
        <v>308</v>
      </c>
      <c r="H8" s="136">
        <f>D8-H9</f>
        <v>0</v>
      </c>
    </row>
    <row r="9" spans="1:11" ht="30" customHeight="1">
      <c r="B9" s="338" t="s">
        <v>309</v>
      </c>
      <c r="C9" s="339"/>
      <c r="D9" s="211"/>
      <c r="E9" s="212" t="s">
        <v>395</v>
      </c>
      <c r="F9" s="138" t="s">
        <v>12</v>
      </c>
      <c r="G9" s="17" t="s">
        <v>310</v>
      </c>
      <c r="H9" s="136">
        <f>-PPMT(D9,1,D10,D8)</f>
        <v>0</v>
      </c>
    </row>
    <row r="10" spans="1:11" ht="30" customHeight="1">
      <c r="B10" s="338" t="s">
        <v>410</v>
      </c>
      <c r="C10" s="348"/>
      <c r="D10" s="201">
        <v>10</v>
      </c>
      <c r="E10" s="201"/>
      <c r="F10" s="18" t="s">
        <v>23</v>
      </c>
      <c r="H10" s="136"/>
    </row>
    <row r="11" spans="1:11" ht="30" customHeight="1">
      <c r="B11" s="338" t="s">
        <v>311</v>
      </c>
      <c r="C11" s="348"/>
      <c r="D11" s="137">
        <f>IF(D10=0,1,IF(D9=0,1/D10,D9/((1+D9)^D10-1)+D9))</f>
        <v>0.1</v>
      </c>
      <c r="E11" s="137"/>
      <c r="F11" s="18" t="s">
        <v>22</v>
      </c>
    </row>
    <row r="12" spans="1:11" ht="30" customHeight="1">
      <c r="B12" s="338" t="s">
        <v>312</v>
      </c>
      <c r="C12" s="348"/>
      <c r="D12" s="202">
        <f>D11*D8</f>
        <v>0</v>
      </c>
      <c r="E12" s="202"/>
      <c r="F12" s="18" t="s">
        <v>13</v>
      </c>
      <c r="K12" s="136"/>
    </row>
    <row r="13" spans="1:11" ht="33.75" customHeight="1">
      <c r="B13" s="338" t="s">
        <v>411</v>
      </c>
      <c r="C13" s="339"/>
      <c r="D13" s="209"/>
      <c r="E13" s="210" t="s">
        <v>395</v>
      </c>
      <c r="F13" s="138" t="s">
        <v>14</v>
      </c>
    </row>
    <row r="14" spans="1:11" ht="30" customHeight="1">
      <c r="B14" s="338" t="s">
        <v>313</v>
      </c>
      <c r="C14" s="339"/>
      <c r="D14" s="213">
        <f>ROUND(D12+D13,-3)</f>
        <v>0</v>
      </c>
      <c r="E14" s="75"/>
      <c r="F14" s="138" t="s">
        <v>15</v>
      </c>
    </row>
    <row r="15" spans="1:11" ht="82.5" customHeight="1" thickBot="1">
      <c r="B15" s="340" t="s">
        <v>412</v>
      </c>
      <c r="C15" s="341"/>
      <c r="D15" s="341"/>
      <c r="E15" s="341"/>
      <c r="F15" s="342"/>
    </row>
    <row r="16" spans="1:11" ht="15.75" thickBot="1"/>
    <row r="17" spans="2:6" ht="15.75">
      <c r="B17" s="343" t="s">
        <v>148</v>
      </c>
      <c r="C17" s="344"/>
      <c r="D17" s="345"/>
      <c r="E17" s="217"/>
      <c r="F17"/>
    </row>
    <row r="18" spans="2:6">
      <c r="B18" s="94" t="s">
        <v>149</v>
      </c>
      <c r="C18" s="95" t="s">
        <v>237</v>
      </c>
      <c r="D18" s="19" t="s">
        <v>238</v>
      </c>
      <c r="E18" s="205"/>
      <c r="F18"/>
    </row>
    <row r="19" spans="2:6" ht="15.75">
      <c r="B19" s="96" t="s">
        <v>150</v>
      </c>
      <c r="C19" s="93">
        <v>5.0999999999999996</v>
      </c>
      <c r="D19" s="20" t="s">
        <v>203</v>
      </c>
      <c r="E19" s="206"/>
      <c r="F19"/>
    </row>
    <row r="20" spans="2:6" ht="15.75">
      <c r="B20" s="96" t="s">
        <v>166</v>
      </c>
      <c r="C20" s="93" t="s">
        <v>167</v>
      </c>
      <c r="D20" s="20" t="s">
        <v>168</v>
      </c>
      <c r="E20" s="206"/>
      <c r="F20"/>
    </row>
    <row r="21" spans="2:6">
      <c r="B21" s="96" t="s">
        <v>151</v>
      </c>
      <c r="C21" s="93" t="s">
        <v>167</v>
      </c>
      <c r="D21" s="20" t="s">
        <v>168</v>
      </c>
      <c r="E21" s="206"/>
    </row>
    <row r="22" spans="2:6" ht="15.75" thickBot="1">
      <c r="B22" s="21" t="s">
        <v>152</v>
      </c>
      <c r="C22" s="22" t="s">
        <v>167</v>
      </c>
      <c r="D22" s="23" t="s">
        <v>168</v>
      </c>
      <c r="E22" s="206"/>
    </row>
  </sheetData>
  <sheetProtection sheet="1" objects="1" scenarios="1" formatCells="0" formatColumns="0" formatRows="0"/>
  <mergeCells count="15">
    <mergeCell ref="B13:C13"/>
    <mergeCell ref="B14:C14"/>
    <mergeCell ref="B15:F15"/>
    <mergeCell ref="B17:D17"/>
    <mergeCell ref="B8:C8"/>
    <mergeCell ref="B9:C9"/>
    <mergeCell ref="B10:C10"/>
    <mergeCell ref="B11:C11"/>
    <mergeCell ref="B12:C12"/>
    <mergeCell ref="B6:F6"/>
    <mergeCell ref="B1:F1"/>
    <mergeCell ref="B2:F2"/>
    <mergeCell ref="B3:F3"/>
    <mergeCell ref="B4:F4"/>
    <mergeCell ref="B5:F5"/>
  </mergeCells>
  <pageMargins left="0.7" right="0.7" top="0.75" bottom="0.75" header="0.3" footer="0.3"/>
  <pageSetup scale="61" orientation="portrait" r:id="rId1"/>
</worksheet>
</file>

<file path=xl/worksheets/sheet4.xml><?xml version="1.0" encoding="utf-8"?>
<worksheet xmlns="http://schemas.openxmlformats.org/spreadsheetml/2006/main" xmlns:r="http://schemas.openxmlformats.org/officeDocument/2006/relationships">
  <sheetPr>
    <tabColor theme="4" tint="0.59999389629810485"/>
    <pageSetUpPr fitToPage="1"/>
  </sheetPr>
  <dimension ref="A1:H25"/>
  <sheetViews>
    <sheetView showGridLines="0" zoomScaleNormal="100" zoomScaleSheetLayoutView="100" workbookViewId="0">
      <selection activeCell="G1" sqref="G1"/>
    </sheetView>
  </sheetViews>
  <sheetFormatPr defaultColWidth="9.140625" defaultRowHeight="15"/>
  <cols>
    <col min="1" max="1" width="4.28515625" style="24" customWidth="1"/>
    <col min="2" max="2" width="45.5703125" style="25" customWidth="1"/>
    <col min="3" max="3" width="22.140625" style="25" customWidth="1"/>
    <col min="4" max="5" width="28.5703125" style="24" customWidth="1"/>
    <col min="6" max="6" width="2.42578125" style="24" customWidth="1"/>
    <col min="7" max="7" width="28.5703125" style="24" customWidth="1"/>
    <col min="8" max="8" width="9.140625" style="24" customWidth="1"/>
    <col min="9" max="9" width="27.85546875" style="24" customWidth="1"/>
    <col min="10" max="16384" width="9.140625" style="24"/>
  </cols>
  <sheetData>
    <row r="1" spans="1:8" s="15" customFormat="1" ht="33.75" customHeight="1">
      <c r="A1" s="52"/>
      <c r="B1" s="367" t="s">
        <v>315</v>
      </c>
      <c r="C1" s="368"/>
      <c r="D1" s="368"/>
      <c r="E1" s="368"/>
      <c r="F1" s="369"/>
      <c r="G1"/>
      <c r="H1" s="52"/>
    </row>
    <row r="2" spans="1:8" s="15" customFormat="1" ht="180.75" customHeight="1" thickBot="1">
      <c r="B2" s="370" t="s">
        <v>402</v>
      </c>
      <c r="C2" s="371"/>
      <c r="D2" s="371"/>
      <c r="E2" s="371"/>
      <c r="F2" s="372"/>
      <c r="G2"/>
    </row>
    <row r="3" spans="1:8" s="15" customFormat="1" ht="15.75" thickBot="1">
      <c r="A3" s="16"/>
      <c r="B3" s="216"/>
      <c r="C3" s="216"/>
      <c r="D3" s="216"/>
      <c r="E3" s="216"/>
      <c r="F3" s="216"/>
      <c r="G3"/>
      <c r="H3" s="16"/>
    </row>
    <row r="4" spans="1:8" s="15" customFormat="1" ht="30" customHeight="1">
      <c r="B4" s="203" t="s">
        <v>225</v>
      </c>
      <c r="C4" s="377"/>
      <c r="D4" s="378"/>
      <c r="E4" s="379"/>
      <c r="F4" s="204" t="s">
        <v>395</v>
      </c>
      <c r="G4"/>
    </row>
    <row r="5" spans="1:8" ht="30" customHeight="1">
      <c r="B5" s="354" t="s">
        <v>226</v>
      </c>
      <c r="C5" s="355"/>
      <c r="D5" s="356"/>
      <c r="E5" s="208"/>
      <c r="F5" s="218" t="s">
        <v>395</v>
      </c>
      <c r="G5"/>
    </row>
    <row r="6" spans="1:8" ht="33.75" customHeight="1">
      <c r="B6" s="357" t="s">
        <v>227</v>
      </c>
      <c r="C6" s="358"/>
      <c r="D6" s="359"/>
      <c r="E6" s="208"/>
      <c r="F6" s="218" t="s">
        <v>395</v>
      </c>
      <c r="G6"/>
    </row>
    <row r="7" spans="1:8" ht="33.75" customHeight="1">
      <c r="B7" s="357" t="s">
        <v>228</v>
      </c>
      <c r="C7" s="358"/>
      <c r="D7" s="359"/>
      <c r="E7" s="208"/>
      <c r="F7" s="218" t="s">
        <v>395</v>
      </c>
      <c r="G7"/>
    </row>
    <row r="8" spans="1:8" ht="30" customHeight="1">
      <c r="B8" s="357" t="s">
        <v>229</v>
      </c>
      <c r="C8" s="358"/>
      <c r="D8" s="359"/>
      <c r="E8" s="208"/>
      <c r="F8" s="218" t="s">
        <v>395</v>
      </c>
      <c r="G8"/>
    </row>
    <row r="9" spans="1:8" ht="30" customHeight="1">
      <c r="B9" s="357" t="s">
        <v>230</v>
      </c>
      <c r="C9" s="358"/>
      <c r="D9" s="359"/>
      <c r="E9" s="208"/>
      <c r="F9" s="218" t="s">
        <v>395</v>
      </c>
      <c r="G9"/>
    </row>
    <row r="10" spans="1:8" ht="33.75" customHeight="1">
      <c r="B10" s="357" t="s">
        <v>231</v>
      </c>
      <c r="C10" s="358"/>
      <c r="D10" s="359"/>
      <c r="E10" s="208"/>
      <c r="F10" s="218" t="s">
        <v>395</v>
      </c>
      <c r="G10"/>
    </row>
    <row r="11" spans="1:8" ht="33.75" customHeight="1">
      <c r="B11" s="357" t="s">
        <v>232</v>
      </c>
      <c r="C11" s="358"/>
      <c r="D11" s="359"/>
      <c r="E11" s="208"/>
      <c r="F11" s="218" t="s">
        <v>395</v>
      </c>
      <c r="G11"/>
    </row>
    <row r="12" spans="1:8" ht="30" customHeight="1">
      <c r="B12" s="357" t="s">
        <v>233</v>
      </c>
      <c r="C12" s="358"/>
      <c r="D12" s="359"/>
      <c r="E12" s="208"/>
      <c r="F12" s="218" t="s">
        <v>395</v>
      </c>
      <c r="G12"/>
    </row>
    <row r="13" spans="1:8" ht="30" customHeight="1">
      <c r="B13" s="357" t="s">
        <v>234</v>
      </c>
      <c r="C13" s="358"/>
      <c r="D13" s="359"/>
      <c r="E13" s="208"/>
      <c r="F13" s="218" t="s">
        <v>395</v>
      </c>
      <c r="G13"/>
    </row>
    <row r="14" spans="1:8" ht="33.75" customHeight="1">
      <c r="B14" s="357" t="s">
        <v>407</v>
      </c>
      <c r="C14" s="358"/>
      <c r="D14" s="359"/>
      <c r="E14" s="208"/>
      <c r="F14" s="218" t="s">
        <v>395</v>
      </c>
      <c r="G14"/>
    </row>
    <row r="15" spans="1:8" ht="33.75" customHeight="1">
      <c r="B15" s="360" t="s">
        <v>408</v>
      </c>
      <c r="C15" s="361"/>
      <c r="D15" s="362"/>
      <c r="E15" s="208"/>
      <c r="F15" s="218" t="s">
        <v>395</v>
      </c>
      <c r="G15"/>
    </row>
    <row r="16" spans="1:8" ht="39" customHeight="1" thickBot="1">
      <c r="B16" s="383" t="s">
        <v>409</v>
      </c>
      <c r="C16" s="384"/>
      <c r="D16" s="384"/>
      <c r="E16" s="384"/>
      <c r="F16" s="385"/>
      <c r="G16"/>
    </row>
    <row r="17" spans="2:6" ht="15" customHeight="1" thickBot="1"/>
    <row r="18" spans="2:6" ht="24" customHeight="1">
      <c r="B18" s="351" t="s">
        <v>148</v>
      </c>
      <c r="C18" s="352"/>
      <c r="D18" s="352"/>
      <c r="E18" s="352"/>
      <c r="F18" s="353"/>
    </row>
    <row r="19" spans="2:6">
      <c r="B19" s="380" t="s">
        <v>149</v>
      </c>
      <c r="C19" s="381"/>
      <c r="D19" s="253" t="s">
        <v>237</v>
      </c>
      <c r="E19" s="381" t="s">
        <v>238</v>
      </c>
      <c r="F19" s="386"/>
    </row>
    <row r="20" spans="2:6">
      <c r="B20" s="357" t="s">
        <v>199</v>
      </c>
      <c r="C20" s="382"/>
      <c r="D20" s="254">
        <v>5</v>
      </c>
      <c r="E20" s="387" t="s">
        <v>175</v>
      </c>
      <c r="F20" s="388"/>
    </row>
    <row r="21" spans="2:6">
      <c r="B21" s="373" t="s">
        <v>150</v>
      </c>
      <c r="C21" s="374"/>
      <c r="D21" s="254" t="s">
        <v>167</v>
      </c>
      <c r="E21" s="389" t="s">
        <v>168</v>
      </c>
      <c r="F21" s="390"/>
    </row>
    <row r="22" spans="2:6">
      <c r="B22" s="373" t="s">
        <v>151</v>
      </c>
      <c r="C22" s="374"/>
      <c r="D22" s="26" t="s">
        <v>167</v>
      </c>
      <c r="E22" s="363" t="s">
        <v>168</v>
      </c>
      <c r="F22" s="364"/>
    </row>
    <row r="23" spans="2:6">
      <c r="B23" s="373" t="s">
        <v>200</v>
      </c>
      <c r="C23" s="374"/>
      <c r="D23" s="26" t="s">
        <v>176</v>
      </c>
      <c r="E23" s="363" t="s">
        <v>177</v>
      </c>
      <c r="F23" s="364"/>
    </row>
    <row r="24" spans="2:6">
      <c r="B24" s="373" t="s">
        <v>158</v>
      </c>
      <c r="C24" s="374"/>
      <c r="D24" s="26" t="s">
        <v>184</v>
      </c>
      <c r="E24" s="365" t="s">
        <v>181</v>
      </c>
      <c r="F24" s="366"/>
    </row>
    <row r="25" spans="2:6" ht="16.5" customHeight="1" thickBot="1">
      <c r="B25" s="375" t="s">
        <v>159</v>
      </c>
      <c r="C25" s="376"/>
      <c r="D25" s="22" t="s">
        <v>184</v>
      </c>
      <c r="E25" s="349" t="s">
        <v>181</v>
      </c>
      <c r="F25" s="350"/>
    </row>
  </sheetData>
  <sheetProtection sheet="1" objects="1" scenarios="1" formatCells="0" formatColumns="0" formatRows="0"/>
  <mergeCells count="30">
    <mergeCell ref="B1:F1"/>
    <mergeCell ref="B2:F2"/>
    <mergeCell ref="B23:C23"/>
    <mergeCell ref="B24:C24"/>
    <mergeCell ref="B25:C25"/>
    <mergeCell ref="C4:E4"/>
    <mergeCell ref="B13:D13"/>
    <mergeCell ref="B19:C19"/>
    <mergeCell ref="B20:C20"/>
    <mergeCell ref="B21:C21"/>
    <mergeCell ref="B22:C22"/>
    <mergeCell ref="B16:F16"/>
    <mergeCell ref="E19:F19"/>
    <mergeCell ref="E20:F20"/>
    <mergeCell ref="E21:F21"/>
    <mergeCell ref="E22:F22"/>
    <mergeCell ref="E25:F25"/>
    <mergeCell ref="B18:F18"/>
    <mergeCell ref="B5:D5"/>
    <mergeCell ref="B6:D6"/>
    <mergeCell ref="B7:D7"/>
    <mergeCell ref="B8:D8"/>
    <mergeCell ref="B9:D9"/>
    <mergeCell ref="B10:D10"/>
    <mergeCell ref="B14:D14"/>
    <mergeCell ref="B15:D15"/>
    <mergeCell ref="B11:D11"/>
    <mergeCell ref="B12:D12"/>
    <mergeCell ref="E23:F23"/>
    <mergeCell ref="E24:F24"/>
  </mergeCells>
  <pageMargins left="0.7" right="0.7" top="0.75" bottom="0.75" header="0.3" footer="0.3"/>
  <pageSetup scale="71"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28"/>
  <sheetViews>
    <sheetView showGridLines="0" zoomScaleNormal="100" zoomScaleSheetLayoutView="100" workbookViewId="0">
      <selection activeCell="H4" sqref="H4"/>
    </sheetView>
  </sheetViews>
  <sheetFormatPr defaultColWidth="9.140625" defaultRowHeight="15"/>
  <cols>
    <col min="1" max="1" width="2.85546875" style="24" customWidth="1"/>
    <col min="2" max="2" width="23.28515625" style="24" customWidth="1"/>
    <col min="3" max="3" width="14.7109375" style="24" customWidth="1"/>
    <col min="4" max="4" width="30" style="24" customWidth="1"/>
    <col min="5" max="5" width="12" style="24" customWidth="1"/>
    <col min="6" max="6" width="17.85546875" style="24" customWidth="1"/>
    <col min="7" max="7" width="30" style="38" customWidth="1"/>
    <col min="8" max="8" width="24.5703125" style="24" customWidth="1"/>
    <col min="9" max="16384" width="9.140625" style="24"/>
  </cols>
  <sheetData>
    <row r="1" spans="1:8" s="17" customFormat="1" ht="33.75" customHeight="1">
      <c r="A1" s="52"/>
      <c r="B1" s="421" t="s">
        <v>262</v>
      </c>
      <c r="C1" s="422"/>
      <c r="D1" s="422"/>
      <c r="E1" s="422"/>
      <c r="F1" s="422"/>
      <c r="G1" s="423"/>
    </row>
    <row r="2" spans="1:8" s="17" customFormat="1" ht="47.25" customHeight="1" thickBot="1">
      <c r="B2" s="424" t="s">
        <v>316</v>
      </c>
      <c r="C2" s="425"/>
      <c r="D2" s="425"/>
      <c r="E2" s="425"/>
      <c r="F2" s="425"/>
      <c r="G2" s="426"/>
    </row>
    <row r="3" spans="1:8" s="17" customFormat="1" ht="16.5" thickBot="1">
      <c r="A3" s="82"/>
      <c r="B3" s="122"/>
      <c r="C3" s="122"/>
      <c r="D3" s="122"/>
      <c r="E3" s="122"/>
      <c r="F3" s="122"/>
      <c r="G3" s="122"/>
      <c r="H3" s="82"/>
    </row>
    <row r="4" spans="1:8" s="17" customFormat="1" ht="30" customHeight="1">
      <c r="B4" s="427" t="s">
        <v>0</v>
      </c>
      <c r="C4" s="428"/>
      <c r="D4" s="428"/>
      <c r="E4" s="428"/>
      <c r="F4" s="428"/>
      <c r="G4" s="429"/>
    </row>
    <row r="5" spans="1:8" s="17" customFormat="1" ht="30" customHeight="1">
      <c r="B5" s="430" t="s">
        <v>1</v>
      </c>
      <c r="C5" s="431"/>
      <c r="D5" s="431"/>
      <c r="E5" s="431"/>
      <c r="F5" s="431"/>
      <c r="G5" s="432"/>
    </row>
    <row r="6" spans="1:8" s="17" customFormat="1" ht="30" customHeight="1">
      <c r="B6" s="433" t="s">
        <v>263</v>
      </c>
      <c r="C6" s="434"/>
      <c r="D6" s="434"/>
      <c r="E6" s="434"/>
      <c r="F6" s="434"/>
      <c r="G6" s="435"/>
    </row>
    <row r="7" spans="1:8" s="17" customFormat="1" ht="30" customHeight="1">
      <c r="B7" s="430" t="s">
        <v>2</v>
      </c>
      <c r="C7" s="431"/>
      <c r="D7" s="431"/>
      <c r="E7" s="431"/>
      <c r="F7" s="431"/>
      <c r="G7" s="432"/>
    </row>
    <row r="8" spans="1:8" s="17" customFormat="1" ht="18.75" customHeight="1">
      <c r="B8" s="436" t="s">
        <v>16</v>
      </c>
      <c r="C8" s="80" t="s">
        <v>17</v>
      </c>
      <c r="D8" s="437" t="s">
        <v>137</v>
      </c>
      <c r="E8" s="437"/>
      <c r="F8" s="437"/>
      <c r="G8" s="438"/>
    </row>
    <row r="9" spans="1:8" s="17" customFormat="1" ht="18.75" customHeight="1">
      <c r="B9" s="436"/>
      <c r="C9" s="80" t="s">
        <v>239</v>
      </c>
      <c r="D9" s="437" t="s">
        <v>276</v>
      </c>
      <c r="E9" s="437"/>
      <c r="F9" s="437"/>
      <c r="G9" s="438"/>
    </row>
    <row r="10" spans="1:8" s="17" customFormat="1" ht="18.75" customHeight="1">
      <c r="B10" s="436"/>
      <c r="C10" s="80" t="s">
        <v>18</v>
      </c>
      <c r="D10" s="437" t="s">
        <v>21</v>
      </c>
      <c r="E10" s="437"/>
      <c r="F10" s="437"/>
      <c r="G10" s="438"/>
    </row>
    <row r="11" spans="1:8" s="17" customFormat="1" ht="33.75" customHeight="1">
      <c r="B11" s="436"/>
      <c r="C11" s="80" t="s">
        <v>19</v>
      </c>
      <c r="D11" s="437" t="s">
        <v>138</v>
      </c>
      <c r="E11" s="437"/>
      <c r="F11" s="437"/>
      <c r="G11" s="438"/>
    </row>
    <row r="12" spans="1:8" s="17" customFormat="1" ht="33.75" customHeight="1">
      <c r="B12" s="436"/>
      <c r="C12" s="80" t="s">
        <v>20</v>
      </c>
      <c r="D12" s="437" t="s">
        <v>139</v>
      </c>
      <c r="E12" s="437"/>
      <c r="F12" s="437"/>
      <c r="G12" s="438"/>
    </row>
    <row r="13" spans="1:8" s="17" customFormat="1" ht="18.75" customHeight="1">
      <c r="B13" s="436"/>
      <c r="C13" s="30" t="s">
        <v>170</v>
      </c>
      <c r="D13" s="437" t="s">
        <v>266</v>
      </c>
      <c r="E13" s="437"/>
      <c r="F13" s="437"/>
      <c r="G13" s="438"/>
    </row>
    <row r="14" spans="1:8" s="17" customFormat="1" ht="30" customHeight="1">
      <c r="B14" s="415" t="s">
        <v>394</v>
      </c>
      <c r="C14" s="416"/>
      <c r="D14" s="416"/>
      <c r="E14" s="416"/>
      <c r="F14" s="416"/>
      <c r="G14" s="417"/>
    </row>
    <row r="15" spans="1:8" s="17" customFormat="1" ht="30" customHeight="1">
      <c r="B15" s="391" t="s">
        <v>272</v>
      </c>
      <c r="C15" s="392"/>
      <c r="D15" s="100">
        <f>'2. Financial Analysis Inputs'!E5</f>
        <v>0</v>
      </c>
      <c r="E15" s="99" t="s">
        <v>11</v>
      </c>
      <c r="F15" s="418" t="s">
        <v>394</v>
      </c>
      <c r="G15" s="417"/>
    </row>
    <row r="16" spans="1:8" s="17" customFormat="1" ht="30" customHeight="1">
      <c r="B16" s="391" t="s">
        <v>273</v>
      </c>
      <c r="C16" s="393"/>
      <c r="D16" s="31">
        <f>'2. Financial Analysis Inputs'!E6</f>
        <v>0</v>
      </c>
      <c r="E16" s="99" t="s">
        <v>22</v>
      </c>
      <c r="F16" s="418"/>
      <c r="G16" s="417"/>
    </row>
    <row r="17" spans="2:8" s="17" customFormat="1" ht="30" customHeight="1" thickBot="1">
      <c r="B17" s="391" t="s">
        <v>274</v>
      </c>
      <c r="C17" s="392"/>
      <c r="D17" s="101">
        <f>'2. Financial Analysis Inputs'!E7</f>
        <v>0</v>
      </c>
      <c r="E17" s="99" t="s">
        <v>13</v>
      </c>
      <c r="F17" s="418"/>
      <c r="G17" s="417"/>
    </row>
    <row r="18" spans="2:8" s="17" customFormat="1" ht="30" customHeight="1" thickTop="1" thickBot="1">
      <c r="B18" s="391" t="s">
        <v>275</v>
      </c>
      <c r="C18" s="394"/>
      <c r="D18" s="92">
        <f>D15-D16-D17</f>
        <v>0</v>
      </c>
      <c r="E18" s="104" t="s">
        <v>14</v>
      </c>
      <c r="F18" s="418"/>
      <c r="G18" s="417"/>
    </row>
    <row r="19" spans="2:8" s="17" customFormat="1" ht="30" customHeight="1" thickTop="1" thickBot="1">
      <c r="B19" s="391" t="s">
        <v>278</v>
      </c>
      <c r="C19" s="392"/>
      <c r="D19" s="102">
        <f>'1. Project Costs'!D14</f>
        <v>0</v>
      </c>
      <c r="E19" s="99" t="s">
        <v>15</v>
      </c>
      <c r="F19" s="418"/>
      <c r="G19" s="417"/>
    </row>
    <row r="20" spans="2:8" s="17" customFormat="1" ht="30" customHeight="1" thickTop="1" thickBot="1">
      <c r="B20" s="395" t="s">
        <v>277</v>
      </c>
      <c r="C20" s="396"/>
      <c r="D20" s="92">
        <f>D18-D19</f>
        <v>0</v>
      </c>
      <c r="E20" s="103" t="s">
        <v>24</v>
      </c>
      <c r="F20" s="419"/>
      <c r="G20" s="420"/>
    </row>
    <row r="21" spans="2:8" ht="15.75" thickBot="1"/>
    <row r="22" spans="2:8" ht="15" customHeight="1">
      <c r="B22" s="343" t="s">
        <v>148</v>
      </c>
      <c r="C22" s="344"/>
      <c r="D22" s="344"/>
      <c r="E22" s="344"/>
      <c r="F22" s="344"/>
      <c r="G22" s="345"/>
      <c r="H22"/>
    </row>
    <row r="23" spans="2:8" ht="15.75" customHeight="1">
      <c r="B23" s="397" t="s">
        <v>149</v>
      </c>
      <c r="C23" s="398"/>
      <c r="D23" s="399"/>
      <c r="E23" s="409" t="s">
        <v>237</v>
      </c>
      <c r="F23" s="410"/>
      <c r="G23" s="105" t="s">
        <v>238</v>
      </c>
      <c r="H23"/>
    </row>
    <row r="24" spans="2:8" ht="15" customHeight="1">
      <c r="B24" s="400" t="s">
        <v>183</v>
      </c>
      <c r="C24" s="401"/>
      <c r="D24" s="402"/>
      <c r="E24" s="411" t="s">
        <v>167</v>
      </c>
      <c r="F24" s="412"/>
      <c r="G24" s="106" t="s">
        <v>168</v>
      </c>
      <c r="H24"/>
    </row>
    <row r="25" spans="2:8" ht="15.75" customHeight="1">
      <c r="B25" s="403" t="s">
        <v>55</v>
      </c>
      <c r="C25" s="404"/>
      <c r="D25" s="405"/>
      <c r="E25" s="411" t="s">
        <v>178</v>
      </c>
      <c r="F25" s="412"/>
      <c r="G25" s="106" t="s">
        <v>179</v>
      </c>
      <c r="H25"/>
    </row>
    <row r="26" spans="2:8" ht="16.5" customHeight="1" thickBot="1">
      <c r="B26" s="406" t="s">
        <v>204</v>
      </c>
      <c r="C26" s="407"/>
      <c r="D26" s="408"/>
      <c r="E26" s="413" t="s">
        <v>178</v>
      </c>
      <c r="F26" s="414"/>
      <c r="G26" s="107" t="s">
        <v>179</v>
      </c>
      <c r="H26"/>
    </row>
    <row r="27" spans="2:8" ht="15.75">
      <c r="H27"/>
    </row>
    <row r="28" spans="2:8" ht="15.75">
      <c r="H28"/>
    </row>
  </sheetData>
  <sheetProtection sheet="1" objects="1" scenarios="1" formatCells="0" formatColumns="0" formatRows="0"/>
  <mergeCells count="30">
    <mergeCell ref="B14:G14"/>
    <mergeCell ref="F15:G20"/>
    <mergeCell ref="B1:G1"/>
    <mergeCell ref="B2:G2"/>
    <mergeCell ref="B4:G4"/>
    <mergeCell ref="B5:G5"/>
    <mergeCell ref="B6:G6"/>
    <mergeCell ref="B7:G7"/>
    <mergeCell ref="B8:B13"/>
    <mergeCell ref="D8:G8"/>
    <mergeCell ref="D9:G9"/>
    <mergeCell ref="D10:G10"/>
    <mergeCell ref="D11:G11"/>
    <mergeCell ref="D12:G12"/>
    <mergeCell ref="D13:G13"/>
    <mergeCell ref="B23:D23"/>
    <mergeCell ref="B24:D24"/>
    <mergeCell ref="B25:D25"/>
    <mergeCell ref="B26:D26"/>
    <mergeCell ref="E23:F23"/>
    <mergeCell ref="E24:F24"/>
    <mergeCell ref="E25:F25"/>
    <mergeCell ref="E26:F26"/>
    <mergeCell ref="B22:G22"/>
    <mergeCell ref="B15:C15"/>
    <mergeCell ref="B16:C16"/>
    <mergeCell ref="B17:C17"/>
    <mergeCell ref="B18:C18"/>
    <mergeCell ref="B20:C20"/>
    <mergeCell ref="B19:C19"/>
  </mergeCells>
  <pageMargins left="0.7" right="0.7" top="0.75" bottom="0.75" header="0.3" footer="0.3"/>
  <pageSetup scale="70" orientation="portrait" r:id="rId1"/>
  <colBreaks count="1" manualBreakCount="1">
    <brk id="1" max="1048575" man="1"/>
  </colBreaks>
</worksheet>
</file>

<file path=xl/worksheets/sheet6.xml><?xml version="1.0" encoding="utf-8"?>
<worksheet xmlns="http://schemas.openxmlformats.org/spreadsheetml/2006/main" xmlns:r="http://schemas.openxmlformats.org/officeDocument/2006/relationships">
  <sheetPr codeName="Sheet6"/>
  <dimension ref="A1:J25"/>
  <sheetViews>
    <sheetView showGridLines="0" zoomScaleNormal="100" zoomScaleSheetLayoutView="100" workbookViewId="0">
      <selection activeCell="B1" sqref="B1:G1"/>
    </sheetView>
  </sheetViews>
  <sheetFormatPr defaultColWidth="9.140625" defaultRowHeight="15"/>
  <cols>
    <col min="1" max="1" width="3.85546875" style="24" customWidth="1"/>
    <col min="2" max="2" width="28.42578125" style="24" customWidth="1"/>
    <col min="3" max="3" width="15.7109375" style="24" customWidth="1"/>
    <col min="4" max="4" width="30" style="24" customWidth="1"/>
    <col min="5" max="5" width="12.140625" style="24" customWidth="1"/>
    <col min="6" max="6" width="17.85546875" style="24" customWidth="1"/>
    <col min="7" max="7" width="30" style="24" customWidth="1"/>
    <col min="8" max="9" width="9.140625" style="24" hidden="1" customWidth="1"/>
    <col min="10" max="16384" width="9.140625" style="24"/>
  </cols>
  <sheetData>
    <row r="1" spans="1:10" s="17" customFormat="1" ht="33.75" customHeight="1">
      <c r="A1" s="52"/>
      <c r="B1" s="421" t="s">
        <v>279</v>
      </c>
      <c r="C1" s="422"/>
      <c r="D1" s="422"/>
      <c r="E1" s="422"/>
      <c r="F1" s="422"/>
      <c r="G1" s="423"/>
    </row>
    <row r="2" spans="1:10" s="17" customFormat="1" ht="78" customHeight="1" thickBot="1">
      <c r="B2" s="442" t="s">
        <v>324</v>
      </c>
      <c r="C2" s="443"/>
      <c r="D2" s="443"/>
      <c r="E2" s="443"/>
      <c r="F2" s="443"/>
      <c r="G2" s="444"/>
    </row>
    <row r="3" spans="1:10" s="17" customFormat="1" ht="16.5" thickBot="1">
      <c r="A3" s="82"/>
      <c r="B3" s="122"/>
      <c r="C3" s="122"/>
      <c r="D3" s="122"/>
      <c r="E3" s="122"/>
      <c r="F3" s="122"/>
      <c r="G3" s="122"/>
      <c r="H3" s="82"/>
      <c r="I3" s="82"/>
      <c r="J3" s="82"/>
    </row>
    <row r="4" spans="1:10" s="17" customFormat="1" ht="30" customHeight="1">
      <c r="B4" s="445" t="s">
        <v>3</v>
      </c>
      <c r="C4" s="446"/>
      <c r="D4" s="446"/>
      <c r="E4" s="446"/>
      <c r="F4" s="446"/>
      <c r="G4" s="447"/>
    </row>
    <row r="5" spans="1:10" s="17" customFormat="1" ht="30" customHeight="1">
      <c r="B5" s="448" t="s">
        <v>217</v>
      </c>
      <c r="C5" s="449"/>
      <c r="D5" s="449"/>
      <c r="E5" s="449"/>
      <c r="F5" s="449"/>
      <c r="G5" s="450"/>
    </row>
    <row r="6" spans="1:10" s="17" customFormat="1" ht="30" customHeight="1">
      <c r="B6" s="433" t="s">
        <v>241</v>
      </c>
      <c r="C6" s="434"/>
      <c r="D6" s="434"/>
      <c r="E6" s="434"/>
      <c r="F6" s="434"/>
      <c r="G6" s="435"/>
    </row>
    <row r="7" spans="1:10" s="17" customFormat="1" ht="30" customHeight="1">
      <c r="B7" s="430" t="s">
        <v>7</v>
      </c>
      <c r="C7" s="431"/>
      <c r="D7" s="431"/>
      <c r="E7" s="431"/>
      <c r="F7" s="431"/>
      <c r="G7" s="432"/>
    </row>
    <row r="8" spans="1:10" s="17" customFormat="1" ht="18.75" customHeight="1">
      <c r="B8" s="441" t="s">
        <v>16</v>
      </c>
      <c r="C8" s="80" t="s">
        <v>240</v>
      </c>
      <c r="D8" s="437" t="s">
        <v>140</v>
      </c>
      <c r="E8" s="437"/>
      <c r="F8" s="437"/>
      <c r="G8" s="438"/>
    </row>
    <row r="9" spans="1:10" s="17" customFormat="1" ht="18.75" customHeight="1">
      <c r="B9" s="441"/>
      <c r="C9" s="77" t="s">
        <v>171</v>
      </c>
      <c r="D9" s="439" t="s">
        <v>141</v>
      </c>
      <c r="E9" s="439"/>
      <c r="F9" s="439"/>
      <c r="G9" s="440"/>
    </row>
    <row r="10" spans="1:10" s="17" customFormat="1" ht="18.75" customHeight="1">
      <c r="B10" s="441"/>
      <c r="C10" s="77" t="s">
        <v>172</v>
      </c>
      <c r="D10" s="439" t="s">
        <v>137</v>
      </c>
      <c r="E10" s="439"/>
      <c r="F10" s="439"/>
      <c r="G10" s="440"/>
    </row>
    <row r="11" spans="1:10" s="17" customFormat="1" ht="18.75" customHeight="1">
      <c r="B11" s="441"/>
      <c r="C11" s="77" t="s">
        <v>169</v>
      </c>
      <c r="D11" s="439" t="s">
        <v>173</v>
      </c>
      <c r="E11" s="439"/>
      <c r="F11" s="439"/>
      <c r="G11" s="440"/>
    </row>
    <row r="12" spans="1:10" s="17" customFormat="1" ht="18.75" customHeight="1">
      <c r="B12" s="441"/>
      <c r="C12" s="77" t="s">
        <v>28</v>
      </c>
      <c r="D12" s="439" t="s">
        <v>174</v>
      </c>
      <c r="E12" s="439"/>
      <c r="F12" s="439"/>
      <c r="G12" s="440"/>
    </row>
    <row r="13" spans="1:10" s="17" customFormat="1" ht="30" customHeight="1">
      <c r="B13" s="415" t="s">
        <v>394</v>
      </c>
      <c r="C13" s="416"/>
      <c r="D13" s="416"/>
      <c r="E13" s="416"/>
      <c r="F13" s="416"/>
      <c r="G13" s="417"/>
    </row>
    <row r="14" spans="1:10" s="17" customFormat="1" ht="33.75" customHeight="1">
      <c r="B14" s="470" t="s">
        <v>267</v>
      </c>
      <c r="C14" s="471"/>
      <c r="D14" s="31">
        <f>'3. Earnings Before Taxes'!D18</f>
        <v>0</v>
      </c>
      <c r="E14" s="83" t="s">
        <v>11</v>
      </c>
      <c r="F14" s="466" t="s">
        <v>394</v>
      </c>
      <c r="G14" s="467"/>
      <c r="J14" s="111"/>
    </row>
    <row r="15" spans="1:10" s="17" customFormat="1" ht="33.75" customHeight="1" thickBot="1">
      <c r="B15" s="470" t="s">
        <v>268</v>
      </c>
      <c r="C15" s="471"/>
      <c r="D15" s="32">
        <f>'2. Financial Analysis Inputs'!E5</f>
        <v>0</v>
      </c>
      <c r="E15" s="108" t="s">
        <v>22</v>
      </c>
      <c r="F15" s="466"/>
      <c r="G15" s="467"/>
      <c r="J15" s="111"/>
    </row>
    <row r="16" spans="1:10" s="17" customFormat="1" ht="33.75" customHeight="1" thickTop="1" thickBot="1">
      <c r="B16" s="470" t="s">
        <v>270</v>
      </c>
      <c r="C16" s="474"/>
      <c r="D16" s="112">
        <f>IF(D15=0,0, (D14/D15))</f>
        <v>0</v>
      </c>
      <c r="E16" s="109" t="s">
        <v>13</v>
      </c>
      <c r="F16" s="466"/>
      <c r="G16" s="467"/>
    </row>
    <row r="17" spans="2:7" s="17" customFormat="1" ht="33.75" customHeight="1" thickTop="1">
      <c r="B17" s="470" t="s">
        <v>269</v>
      </c>
      <c r="C17" s="471"/>
      <c r="D17" s="35">
        <f>'3. Earnings Before Taxes'!D20</f>
        <v>0</v>
      </c>
      <c r="E17" s="83" t="s">
        <v>14</v>
      </c>
      <c r="F17" s="466"/>
      <c r="G17" s="467"/>
    </row>
    <row r="18" spans="2:7" s="17" customFormat="1" ht="33.75" customHeight="1" thickBot="1">
      <c r="B18" s="472" t="s">
        <v>268</v>
      </c>
      <c r="C18" s="473"/>
      <c r="D18" s="113">
        <f>D15</f>
        <v>0</v>
      </c>
      <c r="E18" s="83" t="s">
        <v>15</v>
      </c>
      <c r="F18" s="466"/>
      <c r="G18" s="467"/>
    </row>
    <row r="19" spans="2:7" s="17" customFormat="1" ht="33.75" customHeight="1" thickTop="1" thickBot="1">
      <c r="B19" s="455" t="s">
        <v>271</v>
      </c>
      <c r="C19" s="456"/>
      <c r="D19" s="112">
        <f>IF(D18=0,0,(D17/D18))</f>
        <v>0</v>
      </c>
      <c r="E19" s="110" t="s">
        <v>24</v>
      </c>
      <c r="F19" s="468"/>
      <c r="G19" s="469"/>
    </row>
    <row r="20" spans="2:7" ht="15.75" thickBot="1"/>
    <row r="21" spans="2:7" ht="15" customHeight="1">
      <c r="B21" s="351" t="s">
        <v>148</v>
      </c>
      <c r="C21" s="460"/>
      <c r="D21" s="352"/>
      <c r="E21" s="352"/>
      <c r="F21" s="461"/>
      <c r="G21" s="353"/>
    </row>
    <row r="22" spans="2:7">
      <c r="B22" s="380" t="s">
        <v>149</v>
      </c>
      <c r="C22" s="399"/>
      <c r="D22" s="381"/>
      <c r="E22" s="409" t="s">
        <v>201</v>
      </c>
      <c r="F22" s="399"/>
      <c r="G22" s="19" t="s">
        <v>202</v>
      </c>
    </row>
    <row r="23" spans="2:7">
      <c r="B23" s="462" t="s">
        <v>204</v>
      </c>
      <c r="C23" s="463"/>
      <c r="D23" s="464"/>
      <c r="E23" s="411" t="s">
        <v>178</v>
      </c>
      <c r="F23" s="465"/>
      <c r="G23" s="33" t="s">
        <v>179</v>
      </c>
    </row>
    <row r="24" spans="2:7">
      <c r="B24" s="373" t="s">
        <v>180</v>
      </c>
      <c r="C24" s="459"/>
      <c r="D24" s="374"/>
      <c r="E24" s="457" t="s">
        <v>178</v>
      </c>
      <c r="F24" s="458"/>
      <c r="G24" s="36" t="s">
        <v>179</v>
      </c>
    </row>
    <row r="25" spans="2:7" ht="15.75" thickBot="1">
      <c r="B25" s="451" t="s">
        <v>182</v>
      </c>
      <c r="C25" s="452"/>
      <c r="D25" s="453"/>
      <c r="E25" s="413" t="s">
        <v>178</v>
      </c>
      <c r="F25" s="454"/>
      <c r="G25" s="34" t="s">
        <v>181</v>
      </c>
    </row>
  </sheetData>
  <sheetProtection sheet="1" objects="1" scenarios="1" formatCells="0" formatColumns="0" formatRows="0"/>
  <mergeCells count="29">
    <mergeCell ref="B25:D25"/>
    <mergeCell ref="E25:F25"/>
    <mergeCell ref="B19:C19"/>
    <mergeCell ref="E24:F24"/>
    <mergeCell ref="B24:D24"/>
    <mergeCell ref="B21:G21"/>
    <mergeCell ref="B22:D22"/>
    <mergeCell ref="E22:F22"/>
    <mergeCell ref="B23:D23"/>
    <mergeCell ref="E23:F23"/>
    <mergeCell ref="F14:G19"/>
    <mergeCell ref="B17:C17"/>
    <mergeCell ref="B18:C18"/>
    <mergeCell ref="B14:C14"/>
    <mergeCell ref="B15:C15"/>
    <mergeCell ref="B16:C16"/>
    <mergeCell ref="B1:G1"/>
    <mergeCell ref="B2:G2"/>
    <mergeCell ref="B4:G4"/>
    <mergeCell ref="B5:G5"/>
    <mergeCell ref="B6:G6"/>
    <mergeCell ref="B13:G13"/>
    <mergeCell ref="B7:G7"/>
    <mergeCell ref="D8:G8"/>
    <mergeCell ref="D9:G9"/>
    <mergeCell ref="D10:G10"/>
    <mergeCell ref="B8:B12"/>
    <mergeCell ref="D11:G11"/>
    <mergeCell ref="D12:G12"/>
  </mergeCells>
  <pageMargins left="0.7" right="0.7" top="0.75" bottom="0.75" header="0.3" footer="0.3"/>
  <pageSetup scale="62" orientation="portrait" r:id="rId1"/>
</worksheet>
</file>

<file path=xl/worksheets/sheet7.xml><?xml version="1.0" encoding="utf-8"?>
<worksheet xmlns="http://schemas.openxmlformats.org/spreadsheetml/2006/main" xmlns:r="http://schemas.openxmlformats.org/officeDocument/2006/relationships">
  <sheetPr codeName="Sheet7"/>
  <dimension ref="A1:L20"/>
  <sheetViews>
    <sheetView showGridLines="0" zoomScaleNormal="100" zoomScaleSheetLayoutView="100" workbookViewId="0">
      <selection activeCell="B1" sqref="B1:G1"/>
    </sheetView>
  </sheetViews>
  <sheetFormatPr defaultColWidth="9.140625" defaultRowHeight="15"/>
  <cols>
    <col min="1" max="1" width="2.7109375" style="24" customWidth="1"/>
    <col min="2" max="2" width="24.28515625" style="24" customWidth="1"/>
    <col min="3" max="3" width="12.5703125" style="24" customWidth="1"/>
    <col min="4" max="4" width="30" style="24" customWidth="1"/>
    <col min="5" max="5" width="12.140625" style="24" customWidth="1"/>
    <col min="6" max="6" width="17.85546875" style="24" customWidth="1"/>
    <col min="7" max="7" width="30" style="24" customWidth="1"/>
    <col min="8" max="10" width="9.140625" style="24" hidden="1" customWidth="1"/>
    <col min="11" max="16384" width="9.140625" style="24"/>
  </cols>
  <sheetData>
    <row r="1" spans="1:12" s="17" customFormat="1" ht="33.75" customHeight="1">
      <c r="A1" s="52"/>
      <c r="B1" s="421" t="s">
        <v>280</v>
      </c>
      <c r="C1" s="422"/>
      <c r="D1" s="422"/>
      <c r="E1" s="422"/>
      <c r="F1" s="422"/>
      <c r="G1" s="423"/>
      <c r="H1" s="24"/>
      <c r="I1" s="24"/>
      <c r="J1" s="24"/>
      <c r="K1" s="24"/>
    </row>
    <row r="2" spans="1:12" s="17" customFormat="1" ht="84" customHeight="1" thickBot="1">
      <c r="B2" s="475" t="s">
        <v>317</v>
      </c>
      <c r="C2" s="476"/>
      <c r="D2" s="476"/>
      <c r="E2" s="476"/>
      <c r="F2" s="476"/>
      <c r="G2" s="477"/>
      <c r="H2" s="24"/>
      <c r="I2" s="24"/>
      <c r="J2" s="24"/>
      <c r="K2" s="24"/>
    </row>
    <row r="3" spans="1:12" s="17" customFormat="1" ht="15.75" thickBot="1">
      <c r="A3"/>
      <c r="B3" s="121"/>
      <c r="C3" s="121"/>
      <c r="D3" s="121"/>
      <c r="E3" s="121"/>
      <c r="F3" s="121"/>
      <c r="G3" s="121"/>
      <c r="H3"/>
      <c r="I3"/>
      <c r="J3"/>
      <c r="K3"/>
      <c r="L3"/>
    </row>
    <row r="4" spans="1:12" s="17" customFormat="1" ht="30" customHeight="1">
      <c r="B4" s="478" t="s">
        <v>10</v>
      </c>
      <c r="C4" s="479"/>
      <c r="D4" s="479"/>
      <c r="E4" s="479"/>
      <c r="F4" s="479"/>
      <c r="G4" s="480"/>
      <c r="H4" s="24"/>
      <c r="I4" s="24"/>
      <c r="J4" s="24"/>
      <c r="K4" s="24"/>
    </row>
    <row r="5" spans="1:12" s="17" customFormat="1" ht="18.75" customHeight="1">
      <c r="B5" s="481" t="s">
        <v>16</v>
      </c>
      <c r="C5" s="80" t="s">
        <v>29</v>
      </c>
      <c r="D5" s="437" t="s">
        <v>40</v>
      </c>
      <c r="E5" s="437"/>
      <c r="F5" s="437"/>
      <c r="G5" s="438"/>
      <c r="H5" s="24"/>
      <c r="I5" s="24"/>
      <c r="J5" s="24"/>
      <c r="K5" s="24"/>
    </row>
    <row r="6" spans="1:12" s="17" customFormat="1" ht="30" customHeight="1">
      <c r="B6" s="481"/>
      <c r="C6" s="80" t="s">
        <v>30</v>
      </c>
      <c r="D6" s="437" t="s">
        <v>142</v>
      </c>
      <c r="E6" s="437"/>
      <c r="F6" s="437"/>
      <c r="G6" s="438"/>
      <c r="H6" s="24"/>
      <c r="I6" s="24"/>
      <c r="J6" s="24"/>
      <c r="K6" s="24"/>
    </row>
    <row r="7" spans="1:12" s="17" customFormat="1" ht="30" customHeight="1">
      <c r="B7" s="481"/>
      <c r="C7" s="80" t="s">
        <v>31</v>
      </c>
      <c r="D7" s="437" t="s">
        <v>143</v>
      </c>
      <c r="E7" s="437"/>
      <c r="F7" s="437"/>
      <c r="G7" s="438"/>
      <c r="H7" s="24"/>
      <c r="I7" s="24"/>
      <c r="J7" s="24"/>
      <c r="K7" s="24"/>
    </row>
    <row r="8" spans="1:12" s="17" customFormat="1" ht="30" customHeight="1">
      <c r="B8" s="415" t="s">
        <v>394</v>
      </c>
      <c r="C8" s="416"/>
      <c r="D8" s="416"/>
      <c r="E8" s="416"/>
      <c r="F8" s="416"/>
      <c r="G8" s="417"/>
      <c r="H8" s="24"/>
      <c r="I8" s="24"/>
      <c r="J8" s="24"/>
      <c r="K8" s="24"/>
    </row>
    <row r="9" spans="1:12" s="17" customFormat="1" ht="33.75" customHeight="1">
      <c r="B9" s="482" t="s">
        <v>242</v>
      </c>
      <c r="C9" s="483"/>
      <c r="D9" s="75">
        <f>'2. Financial Analysis Inputs'!E10</f>
        <v>0</v>
      </c>
      <c r="E9" s="83" t="s">
        <v>11</v>
      </c>
      <c r="F9" s="418" t="s">
        <v>394</v>
      </c>
      <c r="G9" s="417"/>
      <c r="H9" s="24"/>
      <c r="I9" s="24"/>
      <c r="J9" s="24"/>
      <c r="K9" s="24"/>
    </row>
    <row r="10" spans="1:12" s="17" customFormat="1" ht="33.75" customHeight="1" thickBot="1">
      <c r="B10" s="482" t="s">
        <v>243</v>
      </c>
      <c r="C10" s="483"/>
      <c r="D10" s="84">
        <f>'2. Financial Analysis Inputs'!E11</f>
        <v>0</v>
      </c>
      <c r="E10" s="83" t="s">
        <v>22</v>
      </c>
      <c r="F10" s="418"/>
      <c r="G10" s="417"/>
      <c r="H10" s="24"/>
      <c r="I10" s="24"/>
      <c r="J10" s="24"/>
      <c r="K10" s="24"/>
    </row>
    <row r="11" spans="1:12" s="17" customFormat="1" ht="33.75" customHeight="1" thickTop="1" thickBot="1">
      <c r="B11" s="484" t="s">
        <v>244</v>
      </c>
      <c r="C11" s="485"/>
      <c r="D11" s="115">
        <f>IF(D10=0,0,D9/D10)</f>
        <v>0</v>
      </c>
      <c r="E11" s="110" t="s">
        <v>13</v>
      </c>
      <c r="F11" s="419"/>
      <c r="G11" s="420"/>
    </row>
    <row r="12" spans="1:12" ht="16.5" thickTop="1" thickBot="1">
      <c r="D12" s="114"/>
    </row>
    <row r="13" spans="1:12" ht="15" customHeight="1">
      <c r="B13" s="351" t="s">
        <v>148</v>
      </c>
      <c r="C13" s="460"/>
      <c r="D13" s="352"/>
      <c r="E13" s="352"/>
      <c r="F13" s="461"/>
      <c r="G13" s="353"/>
    </row>
    <row r="14" spans="1:12">
      <c r="B14" s="380" t="s">
        <v>149</v>
      </c>
      <c r="C14" s="399"/>
      <c r="D14" s="381"/>
      <c r="E14" s="409" t="s">
        <v>201</v>
      </c>
      <c r="F14" s="399"/>
      <c r="G14" s="19" t="s">
        <v>202</v>
      </c>
    </row>
    <row r="15" spans="1:12">
      <c r="B15" s="492" t="s">
        <v>205</v>
      </c>
      <c r="C15" s="493"/>
      <c r="D15" s="459"/>
      <c r="E15" s="488" t="s">
        <v>184</v>
      </c>
      <c r="F15" s="489"/>
      <c r="G15" s="20" t="s">
        <v>181</v>
      </c>
    </row>
    <row r="16" spans="1:12">
      <c r="B16" s="494" t="s">
        <v>40</v>
      </c>
      <c r="C16" s="495"/>
      <c r="D16" s="463"/>
      <c r="E16" s="488" t="s">
        <v>184</v>
      </c>
      <c r="F16" s="489"/>
      <c r="G16" s="20" t="s">
        <v>181</v>
      </c>
    </row>
    <row r="17" spans="2:7">
      <c r="B17" s="494" t="s">
        <v>158</v>
      </c>
      <c r="C17" s="495"/>
      <c r="D17" s="463"/>
      <c r="E17" s="488" t="s">
        <v>184</v>
      </c>
      <c r="F17" s="489"/>
      <c r="G17" s="20" t="s">
        <v>181</v>
      </c>
    </row>
    <row r="18" spans="2:7">
      <c r="B18" s="494" t="s">
        <v>159</v>
      </c>
      <c r="C18" s="495"/>
      <c r="D18" s="463"/>
      <c r="E18" s="488" t="s">
        <v>184</v>
      </c>
      <c r="F18" s="489"/>
      <c r="G18" s="20" t="s">
        <v>181</v>
      </c>
    </row>
    <row r="19" spans="2:7">
      <c r="B19" s="494" t="s">
        <v>153</v>
      </c>
      <c r="C19" s="495"/>
      <c r="D19" s="463"/>
      <c r="E19" s="488" t="s">
        <v>184</v>
      </c>
      <c r="F19" s="489"/>
      <c r="G19" s="20" t="s">
        <v>181</v>
      </c>
    </row>
    <row r="20" spans="2:7" ht="16.5" customHeight="1" thickBot="1">
      <c r="B20" s="490" t="s">
        <v>213</v>
      </c>
      <c r="C20" s="491"/>
      <c r="D20" s="452"/>
      <c r="E20" s="486" t="s">
        <v>184</v>
      </c>
      <c r="F20" s="487"/>
      <c r="G20" s="23" t="s">
        <v>181</v>
      </c>
    </row>
  </sheetData>
  <sheetProtection sheet="1" objects="1" scenarios="1" formatCells="0" formatColumns="0" formatRows="0"/>
  <mergeCells count="27">
    <mergeCell ref="E20:F20"/>
    <mergeCell ref="E15:F15"/>
    <mergeCell ref="E16:F16"/>
    <mergeCell ref="B20:D20"/>
    <mergeCell ref="B14:D14"/>
    <mergeCell ref="B15:D15"/>
    <mergeCell ref="B16:D16"/>
    <mergeCell ref="B17:D17"/>
    <mergeCell ref="B18:D18"/>
    <mergeCell ref="B19:D19"/>
    <mergeCell ref="E17:F17"/>
    <mergeCell ref="E18:F18"/>
    <mergeCell ref="E19:F19"/>
    <mergeCell ref="B1:G1"/>
    <mergeCell ref="B2:G2"/>
    <mergeCell ref="B4:G4"/>
    <mergeCell ref="B5:B7"/>
    <mergeCell ref="E14:F14"/>
    <mergeCell ref="B8:G8"/>
    <mergeCell ref="B13:G13"/>
    <mergeCell ref="B10:C10"/>
    <mergeCell ref="B11:C11"/>
    <mergeCell ref="B9:C9"/>
    <mergeCell ref="D5:G5"/>
    <mergeCell ref="D6:G6"/>
    <mergeCell ref="D7:G7"/>
    <mergeCell ref="F9:G11"/>
  </mergeCells>
  <pageMargins left="0.7" right="0.7" top="0.75" bottom="0.75" header="0.3" footer="0.3"/>
  <pageSetup scale="67" orientation="portrait"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K23"/>
  <sheetViews>
    <sheetView showGridLines="0" zoomScaleNormal="100" zoomScaleSheetLayoutView="100" workbookViewId="0">
      <selection activeCell="L1" sqref="L1"/>
    </sheetView>
  </sheetViews>
  <sheetFormatPr defaultColWidth="9.140625" defaultRowHeight="15"/>
  <cols>
    <col min="1" max="1" width="4.28515625" style="24" customWidth="1"/>
    <col min="2" max="2" width="30" style="24" customWidth="1"/>
    <col min="3" max="3" width="13.5703125" style="24" customWidth="1"/>
    <col min="4" max="4" width="30" style="24" customWidth="1"/>
    <col min="5" max="5" width="12.140625" style="24" customWidth="1"/>
    <col min="6" max="6" width="17.85546875" style="24" customWidth="1"/>
    <col min="7" max="7" width="30" style="24" customWidth="1"/>
    <col min="8" max="10" width="9.140625" style="24" hidden="1" customWidth="1"/>
    <col min="11" max="16384" width="9.140625" style="24"/>
  </cols>
  <sheetData>
    <row r="1" spans="1:11" s="17" customFormat="1" ht="33.75" customHeight="1">
      <c r="A1" s="52"/>
      <c r="B1" s="421" t="s">
        <v>281</v>
      </c>
      <c r="C1" s="422"/>
      <c r="D1" s="422"/>
      <c r="E1" s="422"/>
      <c r="F1" s="422"/>
      <c r="G1" s="423"/>
      <c r="H1" s="24"/>
      <c r="I1" s="24"/>
      <c r="J1" s="24"/>
      <c r="K1" s="24"/>
    </row>
    <row r="2" spans="1:11" s="17" customFormat="1" ht="91.5" customHeight="1" thickBot="1">
      <c r="B2" s="475" t="s">
        <v>318</v>
      </c>
      <c r="C2" s="476"/>
      <c r="D2" s="476"/>
      <c r="E2" s="476"/>
      <c r="F2" s="476"/>
      <c r="G2" s="476"/>
      <c r="H2" s="24"/>
      <c r="I2" s="24"/>
      <c r="J2" s="24"/>
      <c r="K2" s="116"/>
    </row>
    <row r="3" spans="1:11" customFormat="1" ht="15.75" thickBot="1">
      <c r="B3" s="121"/>
      <c r="C3" s="121"/>
      <c r="D3" s="121"/>
      <c r="E3" s="121"/>
      <c r="F3" s="121"/>
      <c r="G3" s="121"/>
    </row>
    <row r="4" spans="1:11" s="17" customFormat="1" ht="30" customHeight="1">
      <c r="B4" s="478" t="s">
        <v>8</v>
      </c>
      <c r="C4" s="479"/>
      <c r="D4" s="479"/>
      <c r="E4" s="479"/>
      <c r="F4" s="479"/>
      <c r="G4" s="479"/>
      <c r="H4" s="24"/>
      <c r="I4" s="24"/>
      <c r="J4" s="24"/>
      <c r="K4" s="116"/>
    </row>
    <row r="5" spans="1:11" s="17" customFormat="1" ht="18.75" customHeight="1">
      <c r="B5" s="481" t="s">
        <v>16</v>
      </c>
      <c r="C5" s="74" t="s">
        <v>32</v>
      </c>
      <c r="D5" s="437" t="s">
        <v>35</v>
      </c>
      <c r="E5" s="437"/>
      <c r="F5" s="437"/>
      <c r="G5" s="438"/>
      <c r="H5" s="24"/>
      <c r="I5" s="24"/>
      <c r="J5" s="24"/>
      <c r="K5" s="24"/>
    </row>
    <row r="6" spans="1:11" s="17" customFormat="1" ht="18.75" customHeight="1">
      <c r="B6" s="481"/>
      <c r="C6" s="74" t="s">
        <v>33</v>
      </c>
      <c r="D6" s="437" t="s">
        <v>144</v>
      </c>
      <c r="E6" s="437"/>
      <c r="F6" s="437"/>
      <c r="G6" s="438"/>
      <c r="H6" s="24"/>
      <c r="I6" s="24"/>
      <c r="J6" s="24"/>
      <c r="K6" s="24"/>
    </row>
    <row r="7" spans="1:11" s="17" customFormat="1" ht="18.75" customHeight="1">
      <c r="B7" s="481"/>
      <c r="C7" s="74" t="s">
        <v>34</v>
      </c>
      <c r="D7" s="437" t="s">
        <v>145</v>
      </c>
      <c r="E7" s="437"/>
      <c r="F7" s="437"/>
      <c r="G7" s="438"/>
      <c r="H7" s="24"/>
      <c r="I7" s="24"/>
      <c r="J7" s="24"/>
      <c r="K7" s="24"/>
    </row>
    <row r="8" spans="1:11" s="17" customFormat="1" ht="30" customHeight="1">
      <c r="B8" s="415" t="s">
        <v>394</v>
      </c>
      <c r="C8" s="416"/>
      <c r="D8" s="416"/>
      <c r="E8" s="416"/>
      <c r="F8" s="416"/>
      <c r="G8" s="416"/>
      <c r="H8" s="24"/>
      <c r="I8" s="24"/>
      <c r="J8" s="24"/>
      <c r="K8" s="116"/>
    </row>
    <row r="9" spans="1:11" s="17" customFormat="1" ht="29.25" customHeight="1">
      <c r="B9" s="470" t="s">
        <v>282</v>
      </c>
      <c r="C9" s="471"/>
      <c r="D9" s="39">
        <f>'2. Financial Analysis Inputs'!E8</f>
        <v>0</v>
      </c>
      <c r="E9" s="83" t="s">
        <v>11</v>
      </c>
      <c r="F9" s="466" t="s">
        <v>394</v>
      </c>
      <c r="G9" s="500"/>
      <c r="H9" s="24"/>
      <c r="I9" s="24"/>
      <c r="J9" s="24"/>
      <c r="K9" s="116"/>
    </row>
    <row r="10" spans="1:11" s="17" customFormat="1" ht="29.25" customHeight="1">
      <c r="B10" s="470" t="s">
        <v>4</v>
      </c>
      <c r="C10" s="471"/>
      <c r="D10" s="39">
        <f>'2. Financial Analysis Inputs'!E9</f>
        <v>0</v>
      </c>
      <c r="E10" s="83" t="s">
        <v>22</v>
      </c>
      <c r="F10" s="466"/>
      <c r="G10" s="500"/>
      <c r="H10" s="24"/>
      <c r="I10" s="24"/>
      <c r="J10" s="24"/>
      <c r="K10" s="116"/>
    </row>
    <row r="11" spans="1:11" s="17" customFormat="1" ht="29.25" customHeight="1">
      <c r="B11" s="502" t="s">
        <v>245</v>
      </c>
      <c r="C11" s="503"/>
      <c r="D11" s="39">
        <f>SUM(D9:D10)</f>
        <v>0</v>
      </c>
      <c r="E11" s="83" t="s">
        <v>13</v>
      </c>
      <c r="F11" s="466"/>
      <c r="G11" s="500"/>
      <c r="K11" s="111"/>
    </row>
    <row r="12" spans="1:11" s="17" customFormat="1" ht="29.25" customHeight="1">
      <c r="B12" s="470" t="s">
        <v>5</v>
      </c>
      <c r="C12" s="471"/>
      <c r="D12" s="39">
        <f>'2. Financial Analysis Inputs'!E12</f>
        <v>0</v>
      </c>
      <c r="E12" s="83" t="s">
        <v>14</v>
      </c>
      <c r="F12" s="466"/>
      <c r="G12" s="500"/>
      <c r="K12" s="111"/>
    </row>
    <row r="13" spans="1:11" s="17" customFormat="1" ht="29.25" customHeight="1">
      <c r="B13" s="470" t="s">
        <v>6</v>
      </c>
      <c r="C13" s="471"/>
      <c r="D13" s="39">
        <f>'2. Financial Analysis Inputs'!E13</f>
        <v>0</v>
      </c>
      <c r="E13" s="83" t="s">
        <v>15</v>
      </c>
      <c r="F13" s="466"/>
      <c r="G13" s="500"/>
      <c r="K13" s="111"/>
    </row>
    <row r="14" spans="1:11" s="17" customFormat="1" ht="29.25" customHeight="1" thickBot="1">
      <c r="B14" s="504" t="s">
        <v>246</v>
      </c>
      <c r="C14" s="505"/>
      <c r="D14" s="84">
        <f>SUM(D12:D13)</f>
        <v>0</v>
      </c>
      <c r="E14" s="83" t="s">
        <v>24</v>
      </c>
      <c r="F14" s="466"/>
      <c r="G14" s="500"/>
      <c r="K14" s="111"/>
    </row>
    <row r="15" spans="1:11" s="17" customFormat="1" ht="29.25" customHeight="1" thickTop="1" thickBot="1">
      <c r="B15" s="496" t="s">
        <v>247</v>
      </c>
      <c r="C15" s="497"/>
      <c r="D15" s="85">
        <f>IF(D14=0,0,D11/D14)</f>
        <v>0</v>
      </c>
      <c r="E15" s="117" t="s">
        <v>25</v>
      </c>
      <c r="F15" s="468"/>
      <c r="G15" s="501"/>
      <c r="I15" s="86" t="e">
        <f>IF(#REF!=TRUE,#REF!, IF(#REF!= TRUE, E15, G15))</f>
        <v>#REF!</v>
      </c>
      <c r="K15" s="111"/>
    </row>
    <row r="16" spans="1:11" ht="15.75" thickBot="1"/>
    <row r="17" spans="2:7" ht="15" customHeight="1">
      <c r="B17" s="343" t="s">
        <v>148</v>
      </c>
      <c r="C17" s="344"/>
      <c r="D17" s="344"/>
      <c r="E17" s="344"/>
      <c r="F17" s="344"/>
      <c r="G17" s="345"/>
    </row>
    <row r="18" spans="2:7">
      <c r="B18" s="380" t="s">
        <v>149</v>
      </c>
      <c r="C18" s="399"/>
      <c r="D18" s="381"/>
      <c r="E18" s="409" t="s">
        <v>201</v>
      </c>
      <c r="F18" s="399"/>
      <c r="G18" s="19" t="s">
        <v>202</v>
      </c>
    </row>
    <row r="19" spans="2:7">
      <c r="B19" s="492" t="s">
        <v>206</v>
      </c>
      <c r="C19" s="493"/>
      <c r="D19" s="459"/>
      <c r="E19" s="488" t="s">
        <v>184</v>
      </c>
      <c r="F19" s="489"/>
      <c r="G19" s="20" t="s">
        <v>181</v>
      </c>
    </row>
    <row r="20" spans="2:7">
      <c r="B20" s="494" t="s">
        <v>35</v>
      </c>
      <c r="C20" s="495"/>
      <c r="D20" s="463"/>
      <c r="E20" s="498" t="s">
        <v>184</v>
      </c>
      <c r="F20" s="499"/>
      <c r="G20" s="27" t="s">
        <v>185</v>
      </c>
    </row>
    <row r="21" spans="2:7">
      <c r="B21" s="494" t="s">
        <v>144</v>
      </c>
      <c r="C21" s="495"/>
      <c r="D21" s="463"/>
      <c r="E21" s="498" t="s">
        <v>184</v>
      </c>
      <c r="F21" s="499"/>
      <c r="G21" s="28" t="s">
        <v>185</v>
      </c>
    </row>
    <row r="22" spans="2:7" ht="16.5" customHeight="1">
      <c r="B22" s="508" t="s">
        <v>160</v>
      </c>
      <c r="C22" s="509"/>
      <c r="D22" s="510"/>
      <c r="E22" s="498" t="s">
        <v>184</v>
      </c>
      <c r="F22" s="499"/>
      <c r="G22" s="28" t="s">
        <v>185</v>
      </c>
    </row>
    <row r="23" spans="2:7" ht="16.5" customHeight="1" thickBot="1">
      <c r="B23" s="490" t="s">
        <v>154</v>
      </c>
      <c r="C23" s="491"/>
      <c r="D23" s="452"/>
      <c r="E23" s="506" t="s">
        <v>184</v>
      </c>
      <c r="F23" s="507"/>
      <c r="G23" s="40" t="s">
        <v>185</v>
      </c>
    </row>
  </sheetData>
  <sheetProtection sheet="1" objects="1" scenarios="1" formatCells="0" formatColumns="0" formatRows="0"/>
  <mergeCells count="29">
    <mergeCell ref="E22:F22"/>
    <mergeCell ref="E23:F23"/>
    <mergeCell ref="B23:D23"/>
    <mergeCell ref="B20:D20"/>
    <mergeCell ref="B21:D21"/>
    <mergeCell ref="B22:D22"/>
    <mergeCell ref="B15:C15"/>
    <mergeCell ref="E18:F18"/>
    <mergeCell ref="E19:F19"/>
    <mergeCell ref="E20:F20"/>
    <mergeCell ref="E21:F21"/>
    <mergeCell ref="B17:G17"/>
    <mergeCell ref="B18:D18"/>
    <mergeCell ref="B19:D19"/>
    <mergeCell ref="F9:G15"/>
    <mergeCell ref="B10:C10"/>
    <mergeCell ref="B11:C11"/>
    <mergeCell ref="B12:C12"/>
    <mergeCell ref="B13:C13"/>
    <mergeCell ref="B14:C14"/>
    <mergeCell ref="B1:G1"/>
    <mergeCell ref="B2:G2"/>
    <mergeCell ref="B4:G4"/>
    <mergeCell ref="B5:B7"/>
    <mergeCell ref="B9:C9"/>
    <mergeCell ref="B8:G8"/>
    <mergeCell ref="D5:G5"/>
    <mergeCell ref="D6:G6"/>
    <mergeCell ref="D7:G7"/>
  </mergeCells>
  <pageMargins left="0.7" right="0.7" top="0.75" bottom="0.75" header="0.3" footer="0.3"/>
  <pageSetup scale="67" orientation="portrait" r:id="rId1"/>
</worksheet>
</file>

<file path=xl/worksheets/sheet9.xml><?xml version="1.0" encoding="utf-8"?>
<worksheet xmlns="http://schemas.openxmlformats.org/spreadsheetml/2006/main" xmlns:r="http://schemas.openxmlformats.org/officeDocument/2006/relationships">
  <sheetPr codeName="Sheet9"/>
  <dimension ref="A1:K19"/>
  <sheetViews>
    <sheetView showGridLines="0" zoomScaleNormal="100" zoomScaleSheetLayoutView="100" workbookViewId="0">
      <selection activeCell="M8" sqref="M8"/>
    </sheetView>
  </sheetViews>
  <sheetFormatPr defaultColWidth="9.140625" defaultRowHeight="15"/>
  <cols>
    <col min="1" max="1" width="2.85546875" style="24" customWidth="1"/>
    <col min="2" max="2" width="24.140625" style="24" customWidth="1"/>
    <col min="3" max="3" width="13.85546875" style="24" customWidth="1"/>
    <col min="4" max="4" width="30" style="24" customWidth="1"/>
    <col min="5" max="5" width="12.140625" style="24" customWidth="1"/>
    <col min="6" max="6" width="17.85546875" style="24" customWidth="1"/>
    <col min="7" max="7" width="30.140625" style="24" customWidth="1"/>
    <col min="8" max="10" width="9.140625" style="24" hidden="1" customWidth="1"/>
    <col min="11" max="11" width="10.28515625" style="24" customWidth="1"/>
    <col min="12" max="16384" width="9.140625" style="24"/>
  </cols>
  <sheetData>
    <row r="1" spans="1:11" s="17" customFormat="1" ht="33.75" customHeight="1">
      <c r="A1" s="52"/>
      <c r="B1" s="421" t="s">
        <v>283</v>
      </c>
      <c r="C1" s="422"/>
      <c r="D1" s="422"/>
      <c r="E1" s="422"/>
      <c r="F1" s="422"/>
      <c r="G1" s="423"/>
    </row>
    <row r="2" spans="1:11" s="17" customFormat="1" ht="156" customHeight="1" thickBot="1">
      <c r="B2" s="383" t="s">
        <v>358</v>
      </c>
      <c r="C2" s="384"/>
      <c r="D2" s="384"/>
      <c r="E2" s="384"/>
      <c r="F2" s="384"/>
      <c r="G2" s="385"/>
    </row>
    <row r="3" spans="1:11" s="17" customFormat="1" ht="15.75" thickBot="1">
      <c r="B3" s="118"/>
      <c r="C3" s="118"/>
      <c r="D3" s="118"/>
      <c r="E3" s="118"/>
      <c r="F3" s="118"/>
      <c r="G3" s="118"/>
    </row>
    <row r="4" spans="1:11" s="17" customFormat="1" ht="31.5" customHeight="1">
      <c r="B4" s="478" t="s">
        <v>9</v>
      </c>
      <c r="C4" s="479"/>
      <c r="D4" s="479"/>
      <c r="E4" s="479"/>
      <c r="F4" s="479"/>
      <c r="G4" s="480"/>
    </row>
    <row r="5" spans="1:11" s="17" customFormat="1" ht="18.75" customHeight="1">
      <c r="B5" s="481" t="s">
        <v>16</v>
      </c>
      <c r="C5" s="80" t="s">
        <v>36</v>
      </c>
      <c r="D5" s="437" t="s">
        <v>47</v>
      </c>
      <c r="E5" s="437"/>
      <c r="F5" s="437"/>
      <c r="G5" s="438"/>
    </row>
    <row r="6" spans="1:11" s="17" customFormat="1" ht="47.25" customHeight="1">
      <c r="B6" s="481"/>
      <c r="C6" s="80" t="s">
        <v>37</v>
      </c>
      <c r="D6" s="437" t="s">
        <v>146</v>
      </c>
      <c r="E6" s="437"/>
      <c r="F6" s="437"/>
      <c r="G6" s="438"/>
    </row>
    <row r="7" spans="1:11" s="17" customFormat="1" ht="33.75" customHeight="1">
      <c r="B7" s="481"/>
      <c r="C7" s="80" t="s">
        <v>38</v>
      </c>
      <c r="D7" s="437" t="s">
        <v>147</v>
      </c>
      <c r="E7" s="437"/>
      <c r="F7" s="437"/>
      <c r="G7" s="438"/>
    </row>
    <row r="8" spans="1:11" s="17" customFormat="1" ht="30" customHeight="1">
      <c r="B8" s="415" t="s">
        <v>394</v>
      </c>
      <c r="C8" s="416"/>
      <c r="D8" s="416"/>
      <c r="E8" s="416"/>
      <c r="F8" s="416"/>
      <c r="G8" s="417"/>
    </row>
    <row r="9" spans="1:11" s="17" customFormat="1" ht="24.75" customHeight="1">
      <c r="A9" s="98"/>
      <c r="B9" s="489" t="s">
        <v>248</v>
      </c>
      <c r="C9" s="517"/>
      <c r="D9" s="37">
        <f>'2. Financial Analysis Inputs'!E14</f>
        <v>0</v>
      </c>
      <c r="E9" s="83" t="s">
        <v>11</v>
      </c>
      <c r="F9" s="418" t="s">
        <v>394</v>
      </c>
      <c r="G9" s="417"/>
      <c r="K9" s="41"/>
    </row>
    <row r="10" spans="1:11" s="17" customFormat="1" ht="24.75" customHeight="1" thickBot="1">
      <c r="A10" s="98"/>
      <c r="B10" s="489" t="s">
        <v>249</v>
      </c>
      <c r="C10" s="517"/>
      <c r="D10" s="76">
        <f>'2. Financial Analysis Inputs'!E15</f>
        <v>0</v>
      </c>
      <c r="E10" s="83" t="s">
        <v>22</v>
      </c>
      <c r="F10" s="418"/>
      <c r="G10" s="417"/>
    </row>
    <row r="11" spans="1:11" s="17" customFormat="1" ht="24.75" customHeight="1" thickTop="1" thickBot="1">
      <c r="A11" s="98"/>
      <c r="B11" s="518" t="s">
        <v>250</v>
      </c>
      <c r="C11" s="519"/>
      <c r="D11" s="85">
        <f>IF(D10=0,0,D9/D10)</f>
        <v>0</v>
      </c>
      <c r="E11" s="119" t="s">
        <v>13</v>
      </c>
      <c r="F11" s="419"/>
      <c r="G11" s="420"/>
    </row>
    <row r="12" spans="1:11" ht="15.75" thickBot="1">
      <c r="E12" s="120"/>
    </row>
    <row r="13" spans="1:11" ht="15" customHeight="1">
      <c r="B13" s="351" t="s">
        <v>148</v>
      </c>
      <c r="C13" s="460"/>
      <c r="D13" s="352"/>
      <c r="E13" s="352"/>
      <c r="F13" s="461"/>
      <c r="G13" s="353"/>
    </row>
    <row r="14" spans="1:11">
      <c r="B14" s="380" t="s">
        <v>149</v>
      </c>
      <c r="C14" s="399"/>
      <c r="D14" s="381"/>
      <c r="E14" s="409" t="s">
        <v>201</v>
      </c>
      <c r="F14" s="399"/>
      <c r="G14" s="19" t="s">
        <v>202</v>
      </c>
    </row>
    <row r="15" spans="1:11">
      <c r="B15" s="520" t="s">
        <v>207</v>
      </c>
      <c r="C15" s="521"/>
      <c r="D15" s="522"/>
      <c r="E15" s="488" t="s">
        <v>184</v>
      </c>
      <c r="F15" s="489"/>
      <c r="G15" s="20" t="s">
        <v>185</v>
      </c>
    </row>
    <row r="16" spans="1:11">
      <c r="B16" s="514" t="s">
        <v>47</v>
      </c>
      <c r="C16" s="515"/>
      <c r="D16" s="516"/>
      <c r="E16" s="488" t="s">
        <v>184</v>
      </c>
      <c r="F16" s="489"/>
      <c r="G16" s="20" t="s">
        <v>185</v>
      </c>
    </row>
    <row r="17" spans="2:7">
      <c r="B17" s="514" t="s">
        <v>155</v>
      </c>
      <c r="C17" s="515"/>
      <c r="D17" s="516"/>
      <c r="E17" s="488" t="s">
        <v>184</v>
      </c>
      <c r="F17" s="489"/>
      <c r="G17" s="20" t="s">
        <v>185</v>
      </c>
    </row>
    <row r="18" spans="2:7">
      <c r="B18" s="514" t="s">
        <v>213</v>
      </c>
      <c r="C18" s="515"/>
      <c r="D18" s="516"/>
      <c r="E18" s="488" t="s">
        <v>184</v>
      </c>
      <c r="F18" s="489"/>
      <c r="G18" s="20" t="s">
        <v>185</v>
      </c>
    </row>
    <row r="19" spans="2:7" ht="16.5" customHeight="1" thickBot="1">
      <c r="B19" s="511" t="s">
        <v>165</v>
      </c>
      <c r="C19" s="512"/>
      <c r="D19" s="513"/>
      <c r="E19" s="486" t="s">
        <v>184</v>
      </c>
      <c r="F19" s="487"/>
      <c r="G19" s="23" t="s">
        <v>185</v>
      </c>
    </row>
  </sheetData>
  <sheetProtection sheet="1" objects="1" scenarios="1" formatCells="0" formatColumns="0" formatRows="0"/>
  <mergeCells count="25">
    <mergeCell ref="B8:G8"/>
    <mergeCell ref="F9:G11"/>
    <mergeCell ref="E16:F16"/>
    <mergeCell ref="E17:F17"/>
    <mergeCell ref="E18:F18"/>
    <mergeCell ref="B9:C9"/>
    <mergeCell ref="B10:C10"/>
    <mergeCell ref="B11:C11"/>
    <mergeCell ref="E14:F14"/>
    <mergeCell ref="E15:F15"/>
    <mergeCell ref="B13:G13"/>
    <mergeCell ref="B14:D14"/>
    <mergeCell ref="B15:D15"/>
    <mergeCell ref="E19:F19"/>
    <mergeCell ref="B19:D19"/>
    <mergeCell ref="B16:D16"/>
    <mergeCell ref="B17:D17"/>
    <mergeCell ref="B18:D18"/>
    <mergeCell ref="B1:G1"/>
    <mergeCell ref="B2:G2"/>
    <mergeCell ref="B4:G4"/>
    <mergeCell ref="B5:B7"/>
    <mergeCell ref="D5:G5"/>
    <mergeCell ref="D6:G6"/>
    <mergeCell ref="D7:G7"/>
  </mergeCells>
  <printOptions gridLines="1"/>
  <pageMargins left="0.7" right="0.7" top="0.75" bottom="0.75" header="0.3" footer="0.3"/>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Purpose and Instructions</vt:lpstr>
      <vt:lpstr>Overview</vt:lpstr>
      <vt:lpstr>1. Project Costs</vt:lpstr>
      <vt:lpstr>2. Financial Analysis Inputs</vt:lpstr>
      <vt:lpstr>3. Earnings Before Taxes</vt:lpstr>
      <vt:lpstr>4. Profit Test</vt:lpstr>
      <vt:lpstr>5. Current Ratio</vt:lpstr>
      <vt:lpstr>6. Beaver's Ratio</vt:lpstr>
      <vt:lpstr>7. Debt to Equity Ratio</vt:lpstr>
      <vt:lpstr>8. Financial Analysis Summary</vt:lpstr>
      <vt:lpstr>9. Important Impact Inputs</vt:lpstr>
      <vt:lpstr>10. Important Impact Indicators</vt:lpstr>
      <vt:lpstr>Example Financial Information</vt:lpstr>
      <vt:lpstr>Example Financial Inputs</vt:lpstr>
      <vt:lpstr>Data Sources Important</vt:lpstr>
      <vt:lpstr>Summary of Substantial Impacts</vt:lpstr>
      <vt:lpstr>Changelog</vt:lpstr>
      <vt:lpstr>'1. Project Costs'!Print_Area</vt:lpstr>
      <vt:lpstr>'10. Important Impact Indicators'!Print_Area</vt:lpstr>
      <vt:lpstr>'2. Financial Analysis Inputs'!Print_Area</vt:lpstr>
      <vt:lpstr>'3. Earnings Before Taxes'!Print_Area</vt:lpstr>
      <vt:lpstr>'4. Profit Test'!Print_Area</vt:lpstr>
      <vt:lpstr>'5. Current Ratio'!Print_Area</vt:lpstr>
      <vt:lpstr>'6. Beaver''s Ratio'!Print_Area</vt:lpstr>
      <vt:lpstr>'7. Debt to Equity Ratio'!Print_Area</vt:lpstr>
      <vt:lpstr>'8. Financial Analysis Summary'!Print_Area</vt:lpstr>
      <vt:lpstr>'9. Important Impact Inputs'!Print_Area</vt:lpstr>
      <vt:lpstr>'Data Sources Important'!Print_Area</vt:lpstr>
      <vt:lpstr>'Example Financial Information'!Print_Area</vt:lpstr>
      <vt:lpstr>'Example Financial Inputs'!Print_Area</vt:lpstr>
      <vt:lpstr>Overview!Print_Area</vt:lpstr>
      <vt:lpstr>'Purpose and Instructions'!Print_Area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Antidegradation - Evaluating Important Economic Or Social Development: Private Sector</dc:title>
  <dc:subject>Spreadsheet for Antidegradation - Evaluating Important Economic Or Social Development: Private Sector</dc:subject>
  <dc:creator>U.S. EPA</dc:creator>
  <cp:lastModifiedBy>Gary Russo</cp:lastModifiedBy>
  <cp:lastPrinted>2013-06-25T02:11:59Z</cp:lastPrinted>
  <dcterms:created xsi:type="dcterms:W3CDTF">2011-08-23T21:06:39Z</dcterms:created>
  <dcterms:modified xsi:type="dcterms:W3CDTF">2013-07-18T16:20:54Z</dcterms:modified>
</cp:coreProperties>
</file>