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035" windowHeight="1048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<sst xmlns="http://schemas.openxmlformats.org/spreadsheetml/2006/main" count="108" uniqueCount="74">
  <si>
    <t>Carcinogen Criteria Calculation</t>
  </si>
  <si>
    <t xml:space="preserve">Columns in green indicate fields that need to be entered.  </t>
  </si>
  <si>
    <t xml:space="preserve">Columns in black are populated with default values and should be adjusted as needed.  </t>
  </si>
  <si>
    <t xml:space="preserve">Columns in blue are calculated numbers which are inputs into the criteria equation.  </t>
  </si>
  <si>
    <t xml:space="preserve">Columns in red are the calculated criteria results.  </t>
  </si>
  <si>
    <t>HCV</t>
  </si>
  <si>
    <t>Human Cancer Value</t>
  </si>
  <si>
    <t>HH_BAF tl3 = [(B_BAF tl3) * (SFL_tl3)+1]*(f_fd)</t>
  </si>
  <si>
    <t>B_BAF tl3</t>
  </si>
  <si>
    <t>Baseline Bioaccumation Factor for Trophic level 3</t>
  </si>
  <si>
    <t>RAD</t>
  </si>
  <si>
    <t xml:space="preserve">Risk Associated Dose in mg/kg/day </t>
  </si>
  <si>
    <t>B_BAF tl4</t>
  </si>
  <si>
    <t>Baseline Bioaccumation Factor for Trophic level 4</t>
  </si>
  <si>
    <t>q1*</t>
  </si>
  <si>
    <t>Slope factor 1/(mg/kg/day)</t>
  </si>
  <si>
    <t>HH_BAF tl4 = [(B_BAF tl4) * (SFL_tl4)+1]*(f_fd)</t>
  </si>
  <si>
    <t>HH_BAF tl3</t>
  </si>
  <si>
    <t>Human Health Bioaccumulation Factor for Trophic level 3</t>
  </si>
  <si>
    <t>Risk Level</t>
  </si>
  <si>
    <t>HH_BAF tl4</t>
  </si>
  <si>
    <t>Human Health Bioaccumulation Factor for Trophic level 4</t>
  </si>
  <si>
    <t>BW</t>
  </si>
  <si>
    <t>f_fd = 1/[1+(DOC*Kow/10)+(POC*Kow)]</t>
  </si>
  <si>
    <t>f_fd</t>
  </si>
  <si>
    <t>fraction of total chemical in the test water that is freely dissolved</t>
  </si>
  <si>
    <t>RSC</t>
  </si>
  <si>
    <t>SFL tl3</t>
  </si>
  <si>
    <t>Standard Fraction of Lipid tl3 (EPA default is .0182)</t>
  </si>
  <si>
    <t>WC</t>
  </si>
  <si>
    <t>SFL tl4</t>
  </si>
  <si>
    <t>Standard Fraction of Lipid tl4 (EPA default value is .0310)</t>
  </si>
  <si>
    <t>FC tl3</t>
  </si>
  <si>
    <t>Kow</t>
  </si>
  <si>
    <t>octanol-water partition coefficient (usually given in Log Kow)</t>
  </si>
  <si>
    <t>Human Health Bioaccumulation Factor Trophic Level 3</t>
  </si>
  <si>
    <t>DOC</t>
  </si>
  <si>
    <t>Concentration  of dissolved organic carbon, kg of dissolved organic carbon/L of water</t>
  </si>
  <si>
    <t>FC tl4</t>
  </si>
  <si>
    <t>POC</t>
  </si>
  <si>
    <t>Concentration of particulate organic carbon, kg organic carbon per L of water</t>
  </si>
  <si>
    <t>Human HealthBioaccumulation Factor Trophic Level 4</t>
  </si>
  <si>
    <t>DW Criteria</t>
  </si>
  <si>
    <t>Drinking water criteria - (e.g., Public water supply, fish and water consumption)</t>
  </si>
  <si>
    <t>IW Criteria</t>
  </si>
  <si>
    <t>Incidental water criteria - (e.g., nonpublic water supply, fish consumption only)</t>
  </si>
  <si>
    <t>HH_BAF (tl3)</t>
  </si>
  <si>
    <t>HH_BAF (tl4)</t>
  </si>
  <si>
    <t>Log Kow</t>
  </si>
  <si>
    <t>SFL_tl3</t>
  </si>
  <si>
    <t>SFL_tl4</t>
  </si>
  <si>
    <t>mg/kg/day -1</t>
  </si>
  <si>
    <t>mg/kg/day</t>
  </si>
  <si>
    <t>kg</t>
  </si>
  <si>
    <t>L</t>
  </si>
  <si>
    <t>kg/d</t>
  </si>
  <si>
    <t>L/kg</t>
  </si>
  <si>
    <t>(mg/l)</t>
  </si>
  <si>
    <t>(ug/l)</t>
  </si>
  <si>
    <t>kg/L</t>
  </si>
  <si>
    <t>L/Kg</t>
  </si>
  <si>
    <t>Example:</t>
  </si>
  <si>
    <t>Hexachloroethane</t>
  </si>
  <si>
    <t>Body Weight (default: 70kg based on average person)</t>
  </si>
  <si>
    <t>Water Consumption (defaults: drinking water 2l/day, non-drinking water 0.01L/day)</t>
  </si>
  <si>
    <t>Food Consumption Trophic Level 3 (default: 0.0036 based on regionally caught freshwater fish)</t>
  </si>
  <si>
    <t>Relative Source Contribution  (default: factor of 1)</t>
  </si>
  <si>
    <t>Food Consumption Trophic Level 4 (default: 0.0114 based on regionally caught freshwater fish)</t>
  </si>
  <si>
    <t>Incremental risk of developing cancer (default: .00001 = 1 in 100,000)</t>
  </si>
  <si>
    <t xml:space="preserve">       HCV (mg/L) = RAD*BW*RSC/ WC+[(FCtl3*BAFtl3)+(FCtl4*BAFtl4)]</t>
  </si>
  <si>
    <t>Chemical</t>
  </si>
  <si>
    <t>drinking</t>
  </si>
  <si>
    <t>incidental</t>
  </si>
  <si>
    <t>*See columns AB and AC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</si>
</sst>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1">
    <font>
      <sz val="10"/>
      <name val="Arial"/>
      <family val="0"/>
    </font>
    <font>
      <b/>
      <sz val="16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0"/>
      <color indexed="57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i/>
      <sz val="10"/>
      <color indexed="8"/>
      <name val="Arial"/>
      <family val="2"/>
    </font>
    <font>
      <i/>
      <sz val="10"/>
      <color indexed="12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2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0" fillId="3" borderId="0" xfId="0" applyFill="1" applyBorder="1" applyAlignment="1">
      <alignment horizontal="left"/>
    </xf>
    <xf numFmtId="2" fontId="6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2" fontId="6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4" fillId="2" borderId="9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9" fillId="4" borderId="1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2" fillId="4" borderId="18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16" fillId="4" borderId="16" xfId="0" applyFont="1" applyFill="1" applyBorder="1" applyAlignment="1">
      <alignment/>
    </xf>
    <xf numFmtId="2" fontId="13" fillId="2" borderId="9" xfId="0" applyNumberFormat="1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20" xfId="0" applyFill="1" applyBorder="1" applyAlignment="1">
      <alignment/>
    </xf>
    <xf numFmtId="0" fontId="18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2" fontId="5" fillId="5" borderId="16" xfId="0" applyNumberFormat="1" applyFont="1" applyFill="1" applyBorder="1" applyAlignment="1">
      <alignment horizontal="center"/>
    </xf>
    <xf numFmtId="2" fontId="5" fillId="5" borderId="21" xfId="0" applyNumberFormat="1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9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4" fontId="15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49"/>
  <sheetViews>
    <sheetView tabSelected="1" workbookViewId="0" topLeftCell="A1">
      <selection activeCell="I6" sqref="I6"/>
    </sheetView>
  </sheetViews>
  <sheetFormatPr defaultColWidth="9.140625" defaultRowHeight="12.75"/>
  <cols>
    <col min="1" max="1" width="8.57421875" style="2" customWidth="1"/>
    <col min="2" max="2" width="16.8515625" style="2" customWidth="1"/>
    <col min="3" max="3" width="12.421875" style="2" customWidth="1"/>
    <col min="4" max="4" width="13.28125" style="2" customWidth="1"/>
    <col min="5" max="5" width="12.8515625" style="2" customWidth="1"/>
    <col min="6" max="6" width="7.00390625" style="2" customWidth="1"/>
    <col min="7" max="7" width="7.8515625" style="2" customWidth="1"/>
    <col min="8" max="8" width="13.28125" style="2" customWidth="1"/>
    <col min="9" max="9" width="14.28125" style="2" customWidth="1"/>
    <col min="10" max="10" width="10.00390625" style="2" customWidth="1"/>
    <col min="11" max="11" width="11.00390625" style="2" customWidth="1"/>
    <col min="12" max="13" width="12.57421875" style="2" customWidth="1"/>
    <col min="14" max="14" width="10.8515625" style="2" customWidth="1"/>
    <col min="15" max="15" width="12.7109375" style="2" bestFit="1" customWidth="1"/>
    <col min="16" max="16" width="10.421875" style="2" customWidth="1"/>
    <col min="17" max="17" width="11.00390625" style="2" customWidth="1"/>
    <col min="18" max="18" width="6.57421875" style="2" customWidth="1"/>
    <col min="19" max="19" width="8.57421875" style="2" customWidth="1"/>
    <col min="20" max="20" width="9.8515625" style="2" customWidth="1"/>
    <col min="21" max="27" width="9.140625" style="2" customWidth="1"/>
    <col min="28" max="28" width="11.421875" style="2" customWidth="1"/>
    <col min="29" max="29" width="11.8515625" style="2" customWidth="1"/>
    <col min="30" max="16384" width="9.140625" style="2" customWidth="1"/>
  </cols>
  <sheetData>
    <row r="2" ht="20.25">
      <c r="B2" s="1" t="s">
        <v>0</v>
      </c>
    </row>
    <row r="3" ht="10.5" customHeight="1">
      <c r="B3" s="1"/>
    </row>
    <row r="4" ht="12.75">
      <c r="B4" s="3" t="s">
        <v>1</v>
      </c>
    </row>
    <row r="5" ht="12.75">
      <c r="B5" s="4" t="s">
        <v>2</v>
      </c>
    </row>
    <row r="6" ht="12.75">
      <c r="B6" s="5" t="s">
        <v>3</v>
      </c>
    </row>
    <row r="7" ht="12.75">
      <c r="B7" s="6" t="s">
        <v>4</v>
      </c>
    </row>
    <row r="8" ht="13.5" thickBot="1"/>
    <row r="9" spans="2:29" ht="12.7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5"/>
      <c r="AB9" s="35"/>
      <c r="AC9" s="39"/>
    </row>
    <row r="10" spans="2:29" ht="12.75">
      <c r="B10" s="40"/>
      <c r="C10" s="41"/>
      <c r="D10" s="42"/>
      <c r="E10" s="42"/>
      <c r="F10" s="42"/>
      <c r="G10" s="42"/>
      <c r="H10" s="42" t="s">
        <v>5</v>
      </c>
      <c r="I10" s="42" t="s">
        <v>6</v>
      </c>
      <c r="J10" s="42"/>
      <c r="K10" s="42"/>
      <c r="L10" s="42"/>
      <c r="M10" s="42"/>
      <c r="N10" s="43"/>
      <c r="O10" s="42"/>
      <c r="P10" s="44" t="s">
        <v>7</v>
      </c>
      <c r="Q10" s="45"/>
      <c r="R10" s="45"/>
      <c r="S10" s="45"/>
      <c r="T10" s="42"/>
      <c r="U10" s="45" t="s">
        <v>8</v>
      </c>
      <c r="V10" s="45" t="s">
        <v>9</v>
      </c>
      <c r="W10" s="45"/>
      <c r="X10" s="45"/>
      <c r="Y10" s="45"/>
      <c r="Z10" s="45"/>
      <c r="AA10" s="42"/>
      <c r="AB10" s="42"/>
      <c r="AC10" s="46"/>
    </row>
    <row r="11" spans="2:29" ht="12.75">
      <c r="B11" s="40"/>
      <c r="C11" s="42"/>
      <c r="D11" s="42"/>
      <c r="E11" s="42"/>
      <c r="F11" s="42"/>
      <c r="G11" s="42"/>
      <c r="H11" s="42" t="s">
        <v>10</v>
      </c>
      <c r="I11" s="42" t="s">
        <v>11</v>
      </c>
      <c r="J11" s="42"/>
      <c r="K11" s="42"/>
      <c r="L11" s="42"/>
      <c r="M11" s="42"/>
      <c r="N11" s="43"/>
      <c r="O11" s="42"/>
      <c r="P11" s="47"/>
      <c r="Q11" s="45"/>
      <c r="R11" s="45"/>
      <c r="S11" s="45"/>
      <c r="T11" s="42"/>
      <c r="U11" s="45" t="s">
        <v>12</v>
      </c>
      <c r="V11" s="45" t="s">
        <v>13</v>
      </c>
      <c r="W11" s="45"/>
      <c r="X11" s="45"/>
      <c r="Y11" s="45"/>
      <c r="Z11" s="45"/>
      <c r="AA11" s="42"/>
      <c r="AB11" s="42"/>
      <c r="AC11" s="46"/>
    </row>
    <row r="12" spans="2:29" ht="12.75">
      <c r="B12" s="40"/>
      <c r="C12" s="42"/>
      <c r="D12" s="42"/>
      <c r="E12" s="42"/>
      <c r="F12" s="42"/>
      <c r="G12" s="42"/>
      <c r="H12" s="42" t="s">
        <v>14</v>
      </c>
      <c r="I12" s="42" t="s">
        <v>15</v>
      </c>
      <c r="J12" s="42"/>
      <c r="K12" s="42"/>
      <c r="L12" s="42"/>
      <c r="M12" s="42"/>
      <c r="N12" s="43"/>
      <c r="O12" s="42"/>
      <c r="P12" s="44" t="s">
        <v>16</v>
      </c>
      <c r="Q12" s="45"/>
      <c r="R12" s="45"/>
      <c r="S12" s="45"/>
      <c r="T12" s="42"/>
      <c r="U12" s="45" t="s">
        <v>17</v>
      </c>
      <c r="V12" s="45" t="s">
        <v>18</v>
      </c>
      <c r="W12" s="45"/>
      <c r="X12" s="45"/>
      <c r="Y12" s="45"/>
      <c r="Z12" s="45"/>
      <c r="AA12" s="42"/>
      <c r="AB12" s="42"/>
      <c r="AC12" s="46"/>
    </row>
    <row r="13" spans="2:29" ht="12.75">
      <c r="B13" s="40"/>
      <c r="C13" s="42"/>
      <c r="D13" s="42"/>
      <c r="E13" s="42"/>
      <c r="F13" s="42"/>
      <c r="G13" s="42"/>
      <c r="H13" s="42" t="s">
        <v>19</v>
      </c>
      <c r="I13" s="42" t="s">
        <v>68</v>
      </c>
      <c r="J13" s="42"/>
      <c r="K13" s="42"/>
      <c r="L13" s="42"/>
      <c r="M13" s="42"/>
      <c r="N13" s="43"/>
      <c r="O13" s="42"/>
      <c r="P13" s="48"/>
      <c r="Q13" s="45"/>
      <c r="R13" s="45"/>
      <c r="S13" s="45"/>
      <c r="T13" s="42"/>
      <c r="U13" s="45" t="s">
        <v>20</v>
      </c>
      <c r="V13" s="45" t="s">
        <v>21</v>
      </c>
      <c r="W13" s="45"/>
      <c r="X13" s="45"/>
      <c r="Y13" s="45"/>
      <c r="Z13" s="45"/>
      <c r="AA13" s="42"/>
      <c r="AB13" s="42"/>
      <c r="AC13" s="46"/>
    </row>
    <row r="14" spans="2:29" ht="12.75">
      <c r="B14" s="49" t="s">
        <v>69</v>
      </c>
      <c r="C14" s="42"/>
      <c r="D14" s="42"/>
      <c r="E14" s="42"/>
      <c r="F14" s="42"/>
      <c r="G14" s="42"/>
      <c r="H14" s="50" t="s">
        <v>22</v>
      </c>
      <c r="I14" s="42" t="s">
        <v>63</v>
      </c>
      <c r="J14" s="51"/>
      <c r="K14" s="42"/>
      <c r="L14" s="42"/>
      <c r="M14" s="42"/>
      <c r="N14" s="43"/>
      <c r="O14" s="42"/>
      <c r="P14" s="52" t="s">
        <v>23</v>
      </c>
      <c r="Q14" s="42"/>
      <c r="R14" s="45"/>
      <c r="S14" s="45"/>
      <c r="T14" s="42"/>
      <c r="U14" s="45" t="s">
        <v>24</v>
      </c>
      <c r="V14" s="45" t="s">
        <v>25</v>
      </c>
      <c r="W14" s="45"/>
      <c r="X14" s="45"/>
      <c r="Y14" s="45"/>
      <c r="Z14" s="45"/>
      <c r="AA14" s="42"/>
      <c r="AB14" s="42"/>
      <c r="AC14" s="46"/>
    </row>
    <row r="15" spans="2:29" ht="12.75">
      <c r="B15" s="40"/>
      <c r="C15" s="42"/>
      <c r="D15" s="42"/>
      <c r="E15" s="42"/>
      <c r="F15" s="42"/>
      <c r="G15" s="42"/>
      <c r="H15" s="50" t="s">
        <v>26</v>
      </c>
      <c r="I15" s="42" t="s">
        <v>66</v>
      </c>
      <c r="J15" s="51"/>
      <c r="K15" s="42"/>
      <c r="L15" s="42"/>
      <c r="M15" s="42"/>
      <c r="N15" s="43"/>
      <c r="O15" s="48"/>
      <c r="P15" s="42"/>
      <c r="Q15" s="42"/>
      <c r="R15" s="45"/>
      <c r="S15" s="45"/>
      <c r="T15" s="42"/>
      <c r="U15" s="45" t="s">
        <v>27</v>
      </c>
      <c r="V15" s="45" t="s">
        <v>28</v>
      </c>
      <c r="W15" s="45"/>
      <c r="X15" s="45"/>
      <c r="Y15" s="45"/>
      <c r="Z15" s="45"/>
      <c r="AA15" s="42"/>
      <c r="AB15" s="42"/>
      <c r="AC15" s="46"/>
    </row>
    <row r="16" spans="2:29" ht="12.75">
      <c r="B16" s="40"/>
      <c r="C16" s="42"/>
      <c r="D16" s="42"/>
      <c r="E16" s="42"/>
      <c r="F16" s="42"/>
      <c r="G16" s="42"/>
      <c r="H16" s="50" t="s">
        <v>29</v>
      </c>
      <c r="I16" s="42" t="s">
        <v>64</v>
      </c>
      <c r="J16" s="51"/>
      <c r="K16" s="42"/>
      <c r="L16" s="42"/>
      <c r="M16" s="42"/>
      <c r="N16" s="43"/>
      <c r="O16" s="48"/>
      <c r="P16" s="42"/>
      <c r="Q16" s="42"/>
      <c r="R16" s="42"/>
      <c r="S16" s="45"/>
      <c r="T16" s="42"/>
      <c r="U16" s="45" t="s">
        <v>30</v>
      </c>
      <c r="V16" s="45" t="s">
        <v>31</v>
      </c>
      <c r="W16" s="45"/>
      <c r="X16" s="45"/>
      <c r="Y16" s="45"/>
      <c r="Z16" s="45"/>
      <c r="AA16" s="42"/>
      <c r="AB16" s="42"/>
      <c r="AC16" s="46"/>
    </row>
    <row r="17" spans="2:29" ht="12.75">
      <c r="B17" s="40"/>
      <c r="C17" s="42"/>
      <c r="D17" s="42"/>
      <c r="E17" s="42"/>
      <c r="F17" s="42"/>
      <c r="G17" s="42"/>
      <c r="H17" s="50" t="s">
        <v>32</v>
      </c>
      <c r="I17" s="42" t="s">
        <v>65</v>
      </c>
      <c r="J17" s="51"/>
      <c r="K17" s="42"/>
      <c r="L17" s="42"/>
      <c r="M17" s="42"/>
      <c r="N17" s="43"/>
      <c r="O17" s="48"/>
      <c r="P17" s="42"/>
      <c r="Q17" s="42"/>
      <c r="R17" s="42"/>
      <c r="S17" s="45"/>
      <c r="T17" s="42"/>
      <c r="U17" s="45" t="s">
        <v>33</v>
      </c>
      <c r="V17" s="45" t="s">
        <v>34</v>
      </c>
      <c r="W17" s="45"/>
      <c r="X17" s="45"/>
      <c r="Y17" s="45"/>
      <c r="Z17" s="45"/>
      <c r="AA17" s="42"/>
      <c r="AB17" s="42"/>
      <c r="AC17" s="46"/>
    </row>
    <row r="18" spans="2:29" ht="12.75">
      <c r="B18" s="40"/>
      <c r="C18" s="42"/>
      <c r="D18" s="42"/>
      <c r="E18" s="42"/>
      <c r="F18" s="42"/>
      <c r="G18" s="42"/>
      <c r="H18" s="50" t="s">
        <v>17</v>
      </c>
      <c r="I18" s="42" t="s">
        <v>35</v>
      </c>
      <c r="J18" s="51"/>
      <c r="K18" s="42"/>
      <c r="L18" s="42"/>
      <c r="M18" s="42"/>
      <c r="N18" s="43"/>
      <c r="O18" s="48"/>
      <c r="P18" s="45"/>
      <c r="Q18" s="53"/>
      <c r="R18" s="42"/>
      <c r="S18" s="45"/>
      <c r="T18" s="42"/>
      <c r="U18" s="45" t="s">
        <v>36</v>
      </c>
      <c r="V18" s="45" t="s">
        <v>37</v>
      </c>
      <c r="W18" s="45"/>
      <c r="X18" s="45"/>
      <c r="Y18" s="45"/>
      <c r="Z18" s="45"/>
      <c r="AA18" s="42"/>
      <c r="AB18" s="42"/>
      <c r="AC18" s="46"/>
    </row>
    <row r="19" spans="2:29" ht="12.75">
      <c r="B19" s="40"/>
      <c r="C19" s="42"/>
      <c r="D19" s="42"/>
      <c r="E19" s="42"/>
      <c r="F19" s="42"/>
      <c r="G19" s="42"/>
      <c r="H19" s="50" t="s">
        <v>38</v>
      </c>
      <c r="I19" s="42" t="s">
        <v>67</v>
      </c>
      <c r="J19" s="51"/>
      <c r="K19" s="42"/>
      <c r="L19" s="42"/>
      <c r="M19" s="42"/>
      <c r="N19" s="43"/>
      <c r="O19" s="48"/>
      <c r="P19" s="45"/>
      <c r="Q19" s="53"/>
      <c r="R19" s="42"/>
      <c r="S19" s="45"/>
      <c r="T19" s="42"/>
      <c r="U19" s="45" t="s">
        <v>39</v>
      </c>
      <c r="V19" s="45" t="s">
        <v>40</v>
      </c>
      <c r="W19" s="45"/>
      <c r="X19" s="45"/>
      <c r="Y19" s="45"/>
      <c r="Z19" s="45"/>
      <c r="AA19" s="42"/>
      <c r="AB19" s="42"/>
      <c r="AC19" s="46"/>
    </row>
    <row r="20" spans="2:29" ht="12.75">
      <c r="B20" s="40"/>
      <c r="C20" s="42"/>
      <c r="D20" s="42"/>
      <c r="E20" s="42"/>
      <c r="F20" s="42"/>
      <c r="G20" s="42"/>
      <c r="H20" s="50" t="s">
        <v>20</v>
      </c>
      <c r="I20" s="42" t="s">
        <v>41</v>
      </c>
      <c r="J20" s="51"/>
      <c r="K20" s="42"/>
      <c r="L20" s="42"/>
      <c r="M20" s="42"/>
      <c r="N20" s="43"/>
      <c r="O20" s="48"/>
      <c r="P20" s="45"/>
      <c r="Q20" s="53"/>
      <c r="R20" s="42"/>
      <c r="S20" s="45"/>
      <c r="T20" s="45"/>
      <c r="U20" s="45"/>
      <c r="V20" s="45"/>
      <c r="W20" s="45"/>
      <c r="X20" s="45"/>
      <c r="Y20" s="45"/>
      <c r="Z20" s="45"/>
      <c r="AA20" s="42"/>
      <c r="AB20" s="42"/>
      <c r="AC20" s="46"/>
    </row>
    <row r="21" spans="2:29" ht="12.75">
      <c r="B21" s="40"/>
      <c r="C21" s="42"/>
      <c r="D21" s="42"/>
      <c r="E21" s="42"/>
      <c r="F21" s="42"/>
      <c r="G21" s="42"/>
      <c r="H21" s="50" t="s">
        <v>42</v>
      </c>
      <c r="I21" s="42" t="s">
        <v>43</v>
      </c>
      <c r="J21" s="51"/>
      <c r="K21" s="42"/>
      <c r="L21" s="42"/>
      <c r="M21" s="42"/>
      <c r="N21" s="43"/>
      <c r="O21" s="48"/>
      <c r="P21" s="45"/>
      <c r="Q21" s="53"/>
      <c r="R21" s="42"/>
      <c r="S21" s="45"/>
      <c r="T21" s="45"/>
      <c r="U21" s="45"/>
      <c r="V21" s="45"/>
      <c r="W21" s="45"/>
      <c r="X21" s="45"/>
      <c r="Y21" s="45"/>
      <c r="Z21" s="45"/>
      <c r="AA21" s="42"/>
      <c r="AB21" s="42"/>
      <c r="AC21" s="46"/>
    </row>
    <row r="22" spans="2:29" ht="12.75">
      <c r="B22" s="40"/>
      <c r="C22" s="42"/>
      <c r="D22" s="42"/>
      <c r="E22" s="42"/>
      <c r="F22" s="42"/>
      <c r="G22" s="42"/>
      <c r="H22" s="50" t="s">
        <v>44</v>
      </c>
      <c r="I22" s="42" t="s">
        <v>45</v>
      </c>
      <c r="J22" s="51"/>
      <c r="K22" s="43"/>
      <c r="L22" s="42"/>
      <c r="M22" s="42"/>
      <c r="N22" s="43"/>
      <c r="O22" s="48"/>
      <c r="P22" s="45"/>
      <c r="Q22" s="53"/>
      <c r="R22" s="42"/>
      <c r="S22" s="45"/>
      <c r="T22" s="45"/>
      <c r="U22" s="45"/>
      <c r="V22" s="45"/>
      <c r="W22" s="45"/>
      <c r="X22" s="45"/>
      <c r="Y22" s="45"/>
      <c r="Z22" s="45"/>
      <c r="AA22" s="42"/>
      <c r="AB22" s="42"/>
      <c r="AC22" s="46"/>
    </row>
    <row r="23" spans="2:29" ht="13.5" thickBot="1">
      <c r="B23" s="54"/>
      <c r="C23" s="55"/>
      <c r="D23" s="55"/>
      <c r="E23" s="55"/>
      <c r="F23" s="55"/>
      <c r="G23" s="55"/>
      <c r="H23" s="55"/>
      <c r="I23" s="55"/>
      <c r="J23" s="56"/>
      <c r="K23" s="57"/>
      <c r="L23" s="55"/>
      <c r="M23" s="55"/>
      <c r="N23" s="57"/>
      <c r="O23" s="58"/>
      <c r="P23" s="59"/>
      <c r="Q23" s="60"/>
      <c r="R23" s="55"/>
      <c r="S23" s="59"/>
      <c r="T23" s="59"/>
      <c r="U23" s="59"/>
      <c r="V23" s="59"/>
      <c r="W23" s="59"/>
      <c r="X23" s="59"/>
      <c r="Y23" s="59"/>
      <c r="Z23" s="59"/>
      <c r="AA23" s="55"/>
      <c r="AB23" s="55"/>
      <c r="AC23" s="61"/>
    </row>
    <row r="24" spans="2:26" ht="12.75">
      <c r="B24" s="7"/>
      <c r="C24" s="7"/>
      <c r="D24" s="7"/>
      <c r="E24" s="7"/>
      <c r="F24" s="7"/>
      <c r="G24" s="7"/>
      <c r="H24" s="7"/>
      <c r="J24" s="12"/>
      <c r="K24" s="13"/>
      <c r="L24" s="7"/>
      <c r="M24" s="7"/>
      <c r="N24" s="8"/>
      <c r="O24" s="10"/>
      <c r="P24" s="9"/>
      <c r="Q24" s="11"/>
      <c r="R24" s="7"/>
      <c r="S24" s="9"/>
      <c r="T24" s="9"/>
      <c r="U24" s="9"/>
      <c r="V24" s="9"/>
      <c r="W24" s="9"/>
      <c r="X24" s="9"/>
      <c r="Y24" s="9"/>
      <c r="Z24" s="9"/>
    </row>
    <row r="25" spans="3:26" ht="12.75">
      <c r="C25" s="14"/>
      <c r="D25" s="14"/>
      <c r="E25" s="15"/>
      <c r="O25" s="8"/>
      <c r="P25" s="10"/>
      <c r="Q25" s="9"/>
      <c r="R25" s="11"/>
      <c r="S25" s="9"/>
      <c r="T25" s="9"/>
      <c r="U25" s="9"/>
      <c r="V25" s="9"/>
      <c r="W25" s="9"/>
      <c r="X25" s="9"/>
      <c r="Y25" s="9"/>
      <c r="Z25" s="9"/>
    </row>
    <row r="26" spans="2:29" ht="12.75">
      <c r="B26" s="94"/>
      <c r="C26" s="72"/>
      <c r="D26" s="73"/>
      <c r="E26" s="74"/>
      <c r="F26" s="75"/>
      <c r="G26" s="76"/>
      <c r="H26" s="127" t="s">
        <v>29</v>
      </c>
      <c r="I26" s="128" t="s">
        <v>29</v>
      </c>
      <c r="J26" s="75"/>
      <c r="K26" s="76"/>
      <c r="L26" s="77" t="s">
        <v>73</v>
      </c>
      <c r="M26" s="75"/>
      <c r="N26" s="78" t="s">
        <v>5</v>
      </c>
      <c r="O26" s="114"/>
      <c r="P26" s="78" t="s">
        <v>5</v>
      </c>
      <c r="Q26" s="117"/>
      <c r="S26" s="97"/>
      <c r="T26" s="98"/>
      <c r="U26" s="99"/>
      <c r="V26" s="98"/>
      <c r="W26" s="99"/>
      <c r="X26" s="98"/>
      <c r="Y26" s="99"/>
      <c r="Z26" s="98"/>
      <c r="AA26" s="99"/>
      <c r="AB26" s="98"/>
      <c r="AC26" s="100"/>
    </row>
    <row r="27" spans="2:30" ht="12.75">
      <c r="B27" s="95" t="s">
        <v>70</v>
      </c>
      <c r="C27" s="79" t="s">
        <v>14</v>
      </c>
      <c r="D27" s="80" t="s">
        <v>19</v>
      </c>
      <c r="E27" s="81" t="s">
        <v>10</v>
      </c>
      <c r="F27" s="82" t="s">
        <v>26</v>
      </c>
      <c r="G27" s="83" t="s">
        <v>22</v>
      </c>
      <c r="H27" s="82" t="s">
        <v>71</v>
      </c>
      <c r="I27" s="83" t="s">
        <v>72</v>
      </c>
      <c r="J27" s="82" t="s">
        <v>32</v>
      </c>
      <c r="K27" s="83" t="s">
        <v>38</v>
      </c>
      <c r="L27" s="84" t="s">
        <v>46</v>
      </c>
      <c r="M27" s="84" t="s">
        <v>47</v>
      </c>
      <c r="N27" s="85" t="s">
        <v>42</v>
      </c>
      <c r="O27" s="115" t="s">
        <v>42</v>
      </c>
      <c r="P27" s="85" t="s">
        <v>44</v>
      </c>
      <c r="Q27" s="115" t="s">
        <v>44</v>
      </c>
      <c r="R27" s="24"/>
      <c r="S27" s="101" t="s">
        <v>48</v>
      </c>
      <c r="T27" s="102" t="s">
        <v>33</v>
      </c>
      <c r="U27" s="103" t="s">
        <v>36</v>
      </c>
      <c r="V27" s="104" t="s">
        <v>39</v>
      </c>
      <c r="W27" s="105" t="s">
        <v>24</v>
      </c>
      <c r="X27" s="102" t="s">
        <v>8</v>
      </c>
      <c r="Y27" s="105" t="s">
        <v>12</v>
      </c>
      <c r="Z27" s="104" t="s">
        <v>49</v>
      </c>
      <c r="AA27" s="103" t="s">
        <v>50</v>
      </c>
      <c r="AB27" s="106" t="s">
        <v>17</v>
      </c>
      <c r="AC27" s="107" t="s">
        <v>20</v>
      </c>
      <c r="AD27" s="24"/>
    </row>
    <row r="28" spans="1:29" ht="12.75">
      <c r="A28" s="7"/>
      <c r="B28" s="86"/>
      <c r="C28" s="87" t="s">
        <v>51</v>
      </c>
      <c r="D28" s="88"/>
      <c r="E28" s="89" t="s">
        <v>52</v>
      </c>
      <c r="F28" s="90"/>
      <c r="G28" s="91" t="s">
        <v>53</v>
      </c>
      <c r="H28" s="90" t="s">
        <v>54</v>
      </c>
      <c r="I28" s="91" t="s">
        <v>54</v>
      </c>
      <c r="J28" s="90" t="s">
        <v>55</v>
      </c>
      <c r="K28" s="91" t="s">
        <v>55</v>
      </c>
      <c r="L28" s="92" t="s">
        <v>56</v>
      </c>
      <c r="M28" s="92" t="s">
        <v>56</v>
      </c>
      <c r="N28" s="93" t="s">
        <v>57</v>
      </c>
      <c r="O28" s="116" t="s">
        <v>58</v>
      </c>
      <c r="P28" s="93" t="s">
        <v>57</v>
      </c>
      <c r="Q28" s="116" t="s">
        <v>58</v>
      </c>
      <c r="S28" s="108"/>
      <c r="T28" s="109"/>
      <c r="U28" s="110" t="s">
        <v>59</v>
      </c>
      <c r="V28" s="111" t="s">
        <v>59</v>
      </c>
      <c r="W28" s="112"/>
      <c r="X28" s="109" t="s">
        <v>60</v>
      </c>
      <c r="Y28" s="112" t="s">
        <v>56</v>
      </c>
      <c r="Z28" s="111"/>
      <c r="AA28" s="110"/>
      <c r="AB28" s="109" t="s">
        <v>60</v>
      </c>
      <c r="AC28" s="113" t="s">
        <v>56</v>
      </c>
    </row>
    <row r="29" spans="1:29" s="24" customFormat="1" ht="12.75">
      <c r="A29" s="23" t="s">
        <v>61</v>
      </c>
      <c r="B29" s="63" t="s">
        <v>62</v>
      </c>
      <c r="C29" s="64">
        <v>0.014</v>
      </c>
      <c r="D29" s="65">
        <v>1E-05</v>
      </c>
      <c r="E29" s="66">
        <f>(1/C29)*D29</f>
        <v>0.0007142857142857144</v>
      </c>
      <c r="F29" s="67">
        <v>1</v>
      </c>
      <c r="G29" s="67">
        <v>70</v>
      </c>
      <c r="H29" s="67">
        <v>2</v>
      </c>
      <c r="I29" s="67">
        <v>0.01</v>
      </c>
      <c r="J29" s="67">
        <v>0.0036</v>
      </c>
      <c r="K29" s="67">
        <v>0.0114</v>
      </c>
      <c r="L29" s="68">
        <v>371</v>
      </c>
      <c r="M29" s="69">
        <v>532</v>
      </c>
      <c r="N29" s="70">
        <f>(E29*G29*F29)/(H29+((J29*L29)+(K29*M29)))</f>
        <v>0.00531892259903834</v>
      </c>
      <c r="O29" s="129">
        <f>N29*1000</f>
        <v>5.31892259903834</v>
      </c>
      <c r="P29" s="71">
        <f>(E29*G29*F29)/(I29+((J29*L29)+(K29*M29)))</f>
        <v>0.006747274101263092</v>
      </c>
      <c r="Q29" s="129">
        <f>P29*1000</f>
        <v>6.747274101263092</v>
      </c>
      <c r="S29" s="69">
        <v>4.04</v>
      </c>
      <c r="T29" s="66">
        <f>10^S29</f>
        <v>10964.781961431856</v>
      </c>
      <c r="U29" s="67">
        <v>2E-06</v>
      </c>
      <c r="V29" s="67">
        <v>4E-08</v>
      </c>
      <c r="W29" s="66">
        <f>1/(1+((U29*T29)/10)+(V29*T29))</f>
        <v>0.9973753591966489</v>
      </c>
      <c r="X29" s="66">
        <v>20370</v>
      </c>
      <c r="Y29" s="66">
        <v>17181.58950299405</v>
      </c>
      <c r="Z29" s="67">
        <v>0.0182</v>
      </c>
      <c r="AA29" s="67">
        <v>0.031</v>
      </c>
      <c r="AB29" s="96">
        <f>(X29*Z29+1)*W29</f>
        <v>370.75833177560713</v>
      </c>
      <c r="AC29" s="96">
        <f>(Y29*AA29+1)*W29</f>
        <v>532.2286894248566</v>
      </c>
    </row>
    <row r="30" spans="2:29" s="118" customFormat="1" ht="12.75">
      <c r="B30" s="119"/>
      <c r="C30" s="120"/>
      <c r="D30" s="121">
        <v>1E-05</v>
      </c>
      <c r="E30" s="122" t="e">
        <f aca="true" t="shared" si="0" ref="E30:E36">(1/C30)*D30</f>
        <v>#DIV/0!</v>
      </c>
      <c r="F30" s="123">
        <v>1</v>
      </c>
      <c r="G30" s="123">
        <v>70</v>
      </c>
      <c r="H30" s="123">
        <v>2</v>
      </c>
      <c r="I30" s="123">
        <v>0.01</v>
      </c>
      <c r="J30" s="123">
        <v>0.0036</v>
      </c>
      <c r="K30" s="123">
        <v>0.0114</v>
      </c>
      <c r="L30" s="124"/>
      <c r="M30" s="125"/>
      <c r="N30" s="126" t="e">
        <f aca="true" t="shared" si="1" ref="N30:N36">(E30*G30)/(H30+((J30*L30)+(K30*M30)))</f>
        <v>#DIV/0!</v>
      </c>
      <c r="O30" s="130" t="e">
        <f aca="true" t="shared" si="2" ref="O30:O36">N30*1000</f>
        <v>#DIV/0!</v>
      </c>
      <c r="P30" s="126" t="e">
        <f aca="true" t="shared" si="3" ref="P30:P36">(E30*G30)/(I30+((J30*L30)+(K30*M30)))</f>
        <v>#DIV/0!</v>
      </c>
      <c r="Q30" s="130" t="e">
        <f aca="true" t="shared" si="4" ref="Q30:Q36">P30*1000</f>
        <v>#DIV/0!</v>
      </c>
      <c r="S30" s="125"/>
      <c r="T30" s="122">
        <f>10^S30</f>
        <v>1</v>
      </c>
      <c r="U30" s="123">
        <v>2E-06</v>
      </c>
      <c r="V30" s="123">
        <v>4E-08</v>
      </c>
      <c r="W30" s="122">
        <f>1/(1+((U30*T30)/10)+(V30*T30))</f>
        <v>0.9999997600000577</v>
      </c>
      <c r="X30" s="122"/>
      <c r="Y30" s="122"/>
      <c r="Z30" s="123">
        <v>0.0182</v>
      </c>
      <c r="AA30" s="123">
        <v>0.031</v>
      </c>
      <c r="AB30" s="122">
        <f>(X30*Z30+1)*W30</f>
        <v>0.9999997600000577</v>
      </c>
      <c r="AC30" s="122">
        <f>(Y30*AA30+1)*W30</f>
        <v>0.9999997600000577</v>
      </c>
    </row>
    <row r="31" spans="2:29" s="118" customFormat="1" ht="12.75">
      <c r="B31" s="119"/>
      <c r="C31" s="120"/>
      <c r="D31" s="121">
        <v>1E-05</v>
      </c>
      <c r="E31" s="122" t="e">
        <f t="shared" si="0"/>
        <v>#DIV/0!</v>
      </c>
      <c r="F31" s="123">
        <v>1</v>
      </c>
      <c r="G31" s="123">
        <v>70</v>
      </c>
      <c r="H31" s="123">
        <v>2</v>
      </c>
      <c r="I31" s="123">
        <v>0.01</v>
      </c>
      <c r="J31" s="123">
        <v>0.0036</v>
      </c>
      <c r="K31" s="123">
        <v>0.0114</v>
      </c>
      <c r="L31" s="124"/>
      <c r="M31" s="125"/>
      <c r="N31" s="126" t="e">
        <f t="shared" si="1"/>
        <v>#DIV/0!</v>
      </c>
      <c r="O31" s="130" t="e">
        <f t="shared" si="2"/>
        <v>#DIV/0!</v>
      </c>
      <c r="P31" s="126" t="e">
        <f t="shared" si="3"/>
        <v>#DIV/0!</v>
      </c>
      <c r="Q31" s="130" t="e">
        <f t="shared" si="4"/>
        <v>#DIV/0!</v>
      </c>
      <c r="S31" s="125"/>
      <c r="T31" s="122">
        <f aca="true" t="shared" si="5" ref="T31:T36">10^S31</f>
        <v>1</v>
      </c>
      <c r="U31" s="123">
        <v>2E-06</v>
      </c>
      <c r="V31" s="123">
        <v>4E-08</v>
      </c>
      <c r="W31" s="122">
        <f aca="true" t="shared" si="6" ref="W31:W36">1/(1+((U31*T31)/10)+(V31*T31))</f>
        <v>0.9999997600000577</v>
      </c>
      <c r="X31" s="122"/>
      <c r="Y31" s="122"/>
      <c r="Z31" s="123">
        <v>0.0182</v>
      </c>
      <c r="AA31" s="123">
        <v>0.031</v>
      </c>
      <c r="AB31" s="122">
        <f aca="true" t="shared" si="7" ref="AB31:AB36">(X31*Z31+1)*W31</f>
        <v>0.9999997600000577</v>
      </c>
      <c r="AC31" s="122">
        <f aca="true" t="shared" si="8" ref="AC31:AC36">(Y31*AA31+1)*W31</f>
        <v>0.9999997600000577</v>
      </c>
    </row>
    <row r="32" spans="2:29" s="118" customFormat="1" ht="12.75">
      <c r="B32" s="119"/>
      <c r="C32" s="120"/>
      <c r="D32" s="121">
        <v>1E-05</v>
      </c>
      <c r="E32" s="122" t="e">
        <f t="shared" si="0"/>
        <v>#DIV/0!</v>
      </c>
      <c r="F32" s="123">
        <v>1</v>
      </c>
      <c r="G32" s="123">
        <v>70</v>
      </c>
      <c r="H32" s="123">
        <v>2</v>
      </c>
      <c r="I32" s="123">
        <v>0.01</v>
      </c>
      <c r="J32" s="123">
        <v>0.0036</v>
      </c>
      <c r="K32" s="123">
        <v>0.0114</v>
      </c>
      <c r="L32" s="124"/>
      <c r="M32" s="125"/>
      <c r="N32" s="126" t="e">
        <f t="shared" si="1"/>
        <v>#DIV/0!</v>
      </c>
      <c r="O32" s="130" t="e">
        <f t="shared" si="2"/>
        <v>#DIV/0!</v>
      </c>
      <c r="P32" s="126" t="e">
        <f t="shared" si="3"/>
        <v>#DIV/0!</v>
      </c>
      <c r="Q32" s="130" t="e">
        <f t="shared" si="4"/>
        <v>#DIV/0!</v>
      </c>
      <c r="S32" s="125"/>
      <c r="T32" s="122">
        <f t="shared" si="5"/>
        <v>1</v>
      </c>
      <c r="U32" s="123">
        <v>2E-06</v>
      </c>
      <c r="V32" s="123">
        <v>4E-08</v>
      </c>
      <c r="W32" s="122">
        <f t="shared" si="6"/>
        <v>0.9999997600000577</v>
      </c>
      <c r="X32" s="122"/>
      <c r="Y32" s="122"/>
      <c r="Z32" s="123">
        <v>0.0182</v>
      </c>
      <c r="AA32" s="123">
        <v>0.031</v>
      </c>
      <c r="AB32" s="122">
        <f t="shared" si="7"/>
        <v>0.9999997600000577</v>
      </c>
      <c r="AC32" s="122">
        <f t="shared" si="8"/>
        <v>0.9999997600000577</v>
      </c>
    </row>
    <row r="33" spans="2:29" s="118" customFormat="1" ht="12.75">
      <c r="B33" s="119"/>
      <c r="C33" s="120"/>
      <c r="D33" s="121">
        <v>1E-05</v>
      </c>
      <c r="E33" s="122" t="e">
        <f t="shared" si="0"/>
        <v>#DIV/0!</v>
      </c>
      <c r="F33" s="123">
        <v>1</v>
      </c>
      <c r="G33" s="123">
        <v>70</v>
      </c>
      <c r="H33" s="123">
        <v>2</v>
      </c>
      <c r="I33" s="123">
        <v>0.01</v>
      </c>
      <c r="J33" s="123">
        <v>0.0036</v>
      </c>
      <c r="K33" s="123">
        <v>0.0114</v>
      </c>
      <c r="L33" s="124"/>
      <c r="M33" s="125"/>
      <c r="N33" s="126" t="e">
        <f t="shared" si="1"/>
        <v>#DIV/0!</v>
      </c>
      <c r="O33" s="130" t="e">
        <f t="shared" si="2"/>
        <v>#DIV/0!</v>
      </c>
      <c r="P33" s="126" t="e">
        <f t="shared" si="3"/>
        <v>#DIV/0!</v>
      </c>
      <c r="Q33" s="130" t="e">
        <f t="shared" si="4"/>
        <v>#DIV/0!</v>
      </c>
      <c r="S33" s="125"/>
      <c r="T33" s="122">
        <f t="shared" si="5"/>
        <v>1</v>
      </c>
      <c r="U33" s="123">
        <v>2E-06</v>
      </c>
      <c r="V33" s="123">
        <v>4E-08</v>
      </c>
      <c r="W33" s="122">
        <f t="shared" si="6"/>
        <v>0.9999997600000577</v>
      </c>
      <c r="X33" s="122"/>
      <c r="Y33" s="122"/>
      <c r="Z33" s="123">
        <v>0.0182</v>
      </c>
      <c r="AA33" s="123">
        <v>0.031</v>
      </c>
      <c r="AB33" s="122">
        <f t="shared" si="7"/>
        <v>0.9999997600000577</v>
      </c>
      <c r="AC33" s="122">
        <f t="shared" si="8"/>
        <v>0.9999997600000577</v>
      </c>
    </row>
    <row r="34" spans="2:29" s="118" customFormat="1" ht="12.75">
      <c r="B34" s="119"/>
      <c r="C34" s="120"/>
      <c r="D34" s="121">
        <v>1E-05</v>
      </c>
      <c r="E34" s="122" t="e">
        <f t="shared" si="0"/>
        <v>#DIV/0!</v>
      </c>
      <c r="F34" s="123">
        <v>1</v>
      </c>
      <c r="G34" s="123">
        <v>70</v>
      </c>
      <c r="H34" s="123">
        <v>2</v>
      </c>
      <c r="I34" s="123">
        <v>0.01</v>
      </c>
      <c r="J34" s="123">
        <v>0.0036</v>
      </c>
      <c r="K34" s="123">
        <v>0.0114</v>
      </c>
      <c r="L34" s="124"/>
      <c r="M34" s="125"/>
      <c r="N34" s="126" t="e">
        <f t="shared" si="1"/>
        <v>#DIV/0!</v>
      </c>
      <c r="O34" s="130" t="e">
        <f t="shared" si="2"/>
        <v>#DIV/0!</v>
      </c>
      <c r="P34" s="126" t="e">
        <f t="shared" si="3"/>
        <v>#DIV/0!</v>
      </c>
      <c r="Q34" s="130" t="e">
        <f t="shared" si="4"/>
        <v>#DIV/0!</v>
      </c>
      <c r="S34" s="125"/>
      <c r="T34" s="122">
        <f t="shared" si="5"/>
        <v>1</v>
      </c>
      <c r="U34" s="123">
        <v>2E-06</v>
      </c>
      <c r="V34" s="123">
        <v>4E-08</v>
      </c>
      <c r="W34" s="122">
        <f t="shared" si="6"/>
        <v>0.9999997600000577</v>
      </c>
      <c r="X34" s="122"/>
      <c r="Y34" s="122"/>
      <c r="Z34" s="123">
        <v>0.0182</v>
      </c>
      <c r="AA34" s="123">
        <v>0.031</v>
      </c>
      <c r="AB34" s="122">
        <f t="shared" si="7"/>
        <v>0.9999997600000577</v>
      </c>
      <c r="AC34" s="122">
        <f t="shared" si="8"/>
        <v>0.9999997600000577</v>
      </c>
    </row>
    <row r="35" spans="2:29" s="118" customFormat="1" ht="12.75">
      <c r="B35" s="119"/>
      <c r="C35" s="120"/>
      <c r="D35" s="121">
        <v>1E-05</v>
      </c>
      <c r="E35" s="122" t="e">
        <f t="shared" si="0"/>
        <v>#DIV/0!</v>
      </c>
      <c r="F35" s="123">
        <v>1</v>
      </c>
      <c r="G35" s="123">
        <v>70</v>
      </c>
      <c r="H35" s="123">
        <v>2</v>
      </c>
      <c r="I35" s="123">
        <v>0.01</v>
      </c>
      <c r="J35" s="123">
        <v>0.0036</v>
      </c>
      <c r="K35" s="123">
        <v>0.0114</v>
      </c>
      <c r="L35" s="124"/>
      <c r="M35" s="125"/>
      <c r="N35" s="126" t="e">
        <f t="shared" si="1"/>
        <v>#DIV/0!</v>
      </c>
      <c r="O35" s="130" t="e">
        <f t="shared" si="2"/>
        <v>#DIV/0!</v>
      </c>
      <c r="P35" s="126" t="e">
        <f t="shared" si="3"/>
        <v>#DIV/0!</v>
      </c>
      <c r="Q35" s="130" t="e">
        <f t="shared" si="4"/>
        <v>#DIV/0!</v>
      </c>
      <c r="S35" s="125"/>
      <c r="T35" s="122">
        <f t="shared" si="5"/>
        <v>1</v>
      </c>
      <c r="U35" s="123">
        <v>2E-06</v>
      </c>
      <c r="V35" s="123">
        <v>4E-08</v>
      </c>
      <c r="W35" s="122">
        <f t="shared" si="6"/>
        <v>0.9999997600000577</v>
      </c>
      <c r="X35" s="122"/>
      <c r="Y35" s="122"/>
      <c r="Z35" s="123">
        <v>0.0182</v>
      </c>
      <c r="AA35" s="123">
        <v>0.031</v>
      </c>
      <c r="AB35" s="122">
        <f t="shared" si="7"/>
        <v>0.9999997600000577</v>
      </c>
      <c r="AC35" s="122">
        <f t="shared" si="8"/>
        <v>0.9999997600000577</v>
      </c>
    </row>
    <row r="36" spans="2:29" s="118" customFormat="1" ht="12.75">
      <c r="B36" s="119"/>
      <c r="C36" s="120"/>
      <c r="D36" s="121">
        <v>1E-05</v>
      </c>
      <c r="E36" s="122" t="e">
        <f t="shared" si="0"/>
        <v>#DIV/0!</v>
      </c>
      <c r="F36" s="123">
        <v>1</v>
      </c>
      <c r="G36" s="123">
        <v>70</v>
      </c>
      <c r="H36" s="123">
        <v>2</v>
      </c>
      <c r="I36" s="123">
        <v>0.01</v>
      </c>
      <c r="J36" s="123">
        <v>0.0036</v>
      </c>
      <c r="K36" s="123">
        <v>0.0114</v>
      </c>
      <c r="L36" s="124"/>
      <c r="M36" s="125"/>
      <c r="N36" s="126" t="e">
        <f t="shared" si="1"/>
        <v>#DIV/0!</v>
      </c>
      <c r="O36" s="130" t="e">
        <f t="shared" si="2"/>
        <v>#DIV/0!</v>
      </c>
      <c r="P36" s="126" t="e">
        <f t="shared" si="3"/>
        <v>#DIV/0!</v>
      </c>
      <c r="Q36" s="130" t="e">
        <f t="shared" si="4"/>
        <v>#DIV/0!</v>
      </c>
      <c r="S36" s="125"/>
      <c r="T36" s="122">
        <f t="shared" si="5"/>
        <v>1</v>
      </c>
      <c r="U36" s="123">
        <v>2E-06</v>
      </c>
      <c r="V36" s="123">
        <v>4E-08</v>
      </c>
      <c r="W36" s="122">
        <f t="shared" si="6"/>
        <v>0.9999997600000577</v>
      </c>
      <c r="X36" s="122"/>
      <c r="Y36" s="122"/>
      <c r="Z36" s="123">
        <v>0.0182</v>
      </c>
      <c r="AA36" s="123">
        <v>0.031</v>
      </c>
      <c r="AB36" s="122">
        <f t="shared" si="7"/>
        <v>0.9999997600000577</v>
      </c>
      <c r="AC36" s="122">
        <f t="shared" si="8"/>
        <v>0.9999997600000577</v>
      </c>
    </row>
    <row r="37" spans="3:29" ht="12.75">
      <c r="C37" s="62"/>
      <c r="D37" s="25"/>
      <c r="E37" s="26"/>
      <c r="F37" s="27"/>
      <c r="G37" s="27"/>
      <c r="H37" s="27"/>
      <c r="I37" s="27"/>
      <c r="J37" s="27"/>
      <c r="K37" s="27"/>
      <c r="L37" s="28"/>
      <c r="M37" s="28"/>
      <c r="N37" s="29"/>
      <c r="O37" s="29"/>
      <c r="P37" s="29"/>
      <c r="Q37" s="29"/>
      <c r="S37" s="20"/>
      <c r="T37" s="21"/>
      <c r="U37" s="22"/>
      <c r="V37" s="30"/>
      <c r="W37" s="30"/>
      <c r="X37" s="22"/>
      <c r="Y37" s="30"/>
      <c r="Z37" s="20"/>
      <c r="AA37" s="20"/>
      <c r="AB37" s="31"/>
      <c r="AC37" s="31"/>
    </row>
    <row r="38" spans="3:17" ht="12.75">
      <c r="C38" s="32"/>
      <c r="D38" s="16"/>
      <c r="E38" s="17"/>
      <c r="F38" s="18"/>
      <c r="G38" s="18"/>
      <c r="H38" s="18"/>
      <c r="I38" s="18"/>
      <c r="J38" s="18"/>
      <c r="K38" s="18"/>
      <c r="L38" s="33"/>
      <c r="M38" s="33"/>
      <c r="N38" s="13"/>
      <c r="O38" s="13"/>
      <c r="P38" s="19"/>
      <c r="Q38" s="19"/>
    </row>
    <row r="39" spans="3:17" ht="12.75">
      <c r="C39" s="32"/>
      <c r="D39" s="32"/>
      <c r="E39" s="17"/>
      <c r="F39" s="18"/>
      <c r="G39" s="18"/>
      <c r="H39" s="18"/>
      <c r="I39" s="18"/>
      <c r="J39" s="18"/>
      <c r="K39" s="18"/>
      <c r="L39" s="21"/>
      <c r="M39" s="21"/>
      <c r="N39" s="13"/>
      <c r="O39" s="13"/>
      <c r="P39" s="19"/>
      <c r="Q39" s="19"/>
    </row>
    <row r="40" spans="3:17" ht="12.75">
      <c r="C40" s="32"/>
      <c r="D40" s="32"/>
      <c r="E40" s="18"/>
      <c r="F40" s="18"/>
      <c r="G40" s="18"/>
      <c r="H40" s="18"/>
      <c r="I40" s="18"/>
      <c r="J40" s="18"/>
      <c r="K40" s="18"/>
      <c r="L40" s="21"/>
      <c r="M40" s="21"/>
      <c r="N40" s="13"/>
      <c r="O40" s="13"/>
      <c r="P40" s="18"/>
      <c r="Q40" s="18"/>
    </row>
    <row r="41" spans="3:17" ht="12.75">
      <c r="C41" s="32"/>
      <c r="D41" s="32"/>
      <c r="E41" s="18"/>
      <c r="F41" s="18"/>
      <c r="G41" s="18"/>
      <c r="H41" s="18"/>
      <c r="I41" s="18"/>
      <c r="J41" s="18"/>
      <c r="K41" s="18"/>
      <c r="L41" s="21"/>
      <c r="M41" s="21"/>
      <c r="N41" s="18"/>
      <c r="O41" s="18"/>
      <c r="P41" s="18"/>
      <c r="Q41" s="18"/>
    </row>
    <row r="42" spans="3:17" ht="12.75">
      <c r="C42" s="18"/>
      <c r="D42" s="18"/>
      <c r="E42" s="18"/>
      <c r="F42" s="18"/>
      <c r="G42" s="18"/>
      <c r="H42" s="18"/>
      <c r="I42" s="18"/>
      <c r="J42" s="18"/>
      <c r="K42" s="18"/>
      <c r="L42" s="21"/>
      <c r="M42" s="21"/>
      <c r="N42" s="18"/>
      <c r="O42" s="18"/>
      <c r="P42" s="18"/>
      <c r="Q42" s="18"/>
    </row>
    <row r="43" spans="3:17" ht="12.75">
      <c r="C43" s="18"/>
      <c r="D43" s="18"/>
      <c r="E43" s="18"/>
      <c r="F43" s="18"/>
      <c r="G43" s="18"/>
      <c r="H43" s="18"/>
      <c r="I43" s="18"/>
      <c r="J43" s="18"/>
      <c r="K43" s="18"/>
      <c r="L43" s="21"/>
      <c r="M43" s="21"/>
      <c r="N43" s="18"/>
      <c r="O43" s="18"/>
      <c r="P43" s="18"/>
      <c r="Q43" s="18"/>
    </row>
    <row r="44" spans="3:17" ht="12.75">
      <c r="C44" s="18"/>
      <c r="D44" s="18"/>
      <c r="E44" s="18"/>
      <c r="F44" s="18"/>
      <c r="G44" s="18"/>
      <c r="H44" s="18"/>
      <c r="I44" s="18"/>
      <c r="J44" s="18"/>
      <c r="K44" s="18"/>
      <c r="L44" s="21"/>
      <c r="M44" s="21"/>
      <c r="N44" s="18"/>
      <c r="O44" s="18"/>
      <c r="P44" s="18"/>
      <c r="Q44" s="18"/>
    </row>
    <row r="45" spans="3:17" ht="12.75">
      <c r="C45" s="18"/>
      <c r="D45" s="18"/>
      <c r="E45" s="18"/>
      <c r="F45" s="18"/>
      <c r="G45" s="18"/>
      <c r="H45" s="18"/>
      <c r="I45" s="18"/>
      <c r="J45" s="18"/>
      <c r="K45" s="18"/>
      <c r="L45" s="21"/>
      <c r="M45" s="21"/>
      <c r="N45" s="18"/>
      <c r="O45" s="18"/>
      <c r="P45" s="18"/>
      <c r="Q45" s="18"/>
    </row>
    <row r="46" spans="3:17" ht="12.75">
      <c r="C46" s="18"/>
      <c r="D46" s="18"/>
      <c r="E46" s="18"/>
      <c r="F46" s="18"/>
      <c r="G46" s="18"/>
      <c r="H46" s="18"/>
      <c r="I46" s="18"/>
      <c r="J46" s="18"/>
      <c r="K46" s="18"/>
      <c r="L46" s="21"/>
      <c r="M46" s="21"/>
      <c r="N46" s="18"/>
      <c r="O46" s="18"/>
      <c r="P46" s="18"/>
      <c r="Q46" s="18"/>
    </row>
    <row r="47" spans="3:17" ht="12.75">
      <c r="C47" s="18"/>
      <c r="D47" s="18"/>
      <c r="E47" s="18"/>
      <c r="F47" s="18"/>
      <c r="G47" s="18"/>
      <c r="H47" s="18"/>
      <c r="I47" s="18"/>
      <c r="J47" s="18"/>
      <c r="K47" s="18"/>
      <c r="L47" s="21"/>
      <c r="M47" s="21"/>
      <c r="N47" s="18"/>
      <c r="O47" s="18"/>
      <c r="P47" s="18"/>
      <c r="Q47" s="18"/>
    </row>
    <row r="48" spans="3:17" ht="12.75">
      <c r="C48" s="18"/>
      <c r="D48" s="18"/>
      <c r="E48" s="18"/>
      <c r="F48" s="18"/>
      <c r="G48" s="18"/>
      <c r="H48" s="18"/>
      <c r="I48" s="18"/>
      <c r="J48" s="18"/>
      <c r="K48" s="18"/>
      <c r="L48" s="21"/>
      <c r="M48" s="21"/>
      <c r="N48" s="18"/>
      <c r="O48" s="18"/>
      <c r="P48" s="18"/>
      <c r="Q48" s="18"/>
    </row>
    <row r="49" spans="3:17" ht="12.75">
      <c r="C49" s="18"/>
      <c r="D49" s="18"/>
      <c r="E49" s="18"/>
      <c r="F49" s="18"/>
      <c r="G49" s="18"/>
      <c r="H49" s="18"/>
      <c r="I49" s="18"/>
      <c r="J49" s="18"/>
      <c r="K49" s="18"/>
      <c r="L49" s="21"/>
      <c r="M49" s="21"/>
      <c r="N49" s="18"/>
      <c r="O49" s="18"/>
      <c r="P49" s="18"/>
      <c r="Q49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mnord</dc:creator>
  <cp:keywords/>
  <dc:description/>
  <cp:lastModifiedBy>mnord</cp:lastModifiedBy>
  <dcterms:created xsi:type="dcterms:W3CDTF">2006-05-05T15:07:35Z</dcterms:created>
  <dcterms:modified xsi:type="dcterms:W3CDTF">2006-05-05T19:19:43Z</dcterms:modified>
  <cp:category/>
  <cp:version/>
  <cp:contentType/>
  <cp:contentStatus/>
</cp:coreProperties>
</file>