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<sst xmlns="http://schemas.openxmlformats.org/spreadsheetml/2006/main" count="109" uniqueCount="72">
  <si>
    <t>NonCarcinogen Criteria Calculation</t>
  </si>
  <si>
    <t xml:space="preserve">Columns in green indicate fields that need to be entered.  </t>
  </si>
  <si>
    <t xml:space="preserve">Columns in black are populated with default values and should be adjusted as needed.  </t>
  </si>
  <si>
    <t xml:space="preserve">Columns in blue are calculated numbers which are inputs into the criteria equation.  </t>
  </si>
  <si>
    <t xml:space="preserve">Columns in red are the calculated criteria results.  </t>
  </si>
  <si>
    <t>HNV</t>
  </si>
  <si>
    <t>Human Noncancer Value</t>
  </si>
  <si>
    <t>HH_BAF tl3 = [(B_BAF tl3) * (SFL_tl3)+1]*(f_fd)</t>
  </si>
  <si>
    <t>B_BAF tl3</t>
  </si>
  <si>
    <t>Baseline Bioaccumation Factor for Trophic level 3</t>
  </si>
  <si>
    <t>ADE</t>
  </si>
  <si>
    <t xml:space="preserve">Acceptable Dose Exposure (mg/kg/day), derived from </t>
  </si>
  <si>
    <t>B_BAF tl4</t>
  </si>
  <si>
    <t>Baseline Bioaccumation Factor for Trophic level 4</t>
  </si>
  <si>
    <t>No Observable Adverse Effect Level (NOAEL)/Uncertainty Factor (UF) or Reference dose (RfD)</t>
  </si>
  <si>
    <t>HH_BAF tl4 = [(B_BAF tl4) * (SFL_tl4)+1]*(f_fd)</t>
  </si>
  <si>
    <t>HH_BAF tl3</t>
  </si>
  <si>
    <t>Human Health Bioaccumulation Factor for Trophic level 3</t>
  </si>
  <si>
    <t>NOAEL</t>
  </si>
  <si>
    <t>No Observable Adverse Effect Level</t>
  </si>
  <si>
    <t>HH_BAF tl4</t>
  </si>
  <si>
    <t>Human Health Bioaccumulation Factor for Trophic level 4</t>
  </si>
  <si>
    <t>UF</t>
  </si>
  <si>
    <t>Uncertainty Factor</t>
  </si>
  <si>
    <t>f_fd = 1/[1+(DOC*Kow/10)+(POC*Kow)]</t>
  </si>
  <si>
    <t>f_fd</t>
  </si>
  <si>
    <t>fraction of total chemical in the test water that is freely dissolved</t>
  </si>
  <si>
    <t>BW</t>
  </si>
  <si>
    <t>SFL tl3</t>
  </si>
  <si>
    <t>Standard Fraction of Lipid tl3 (EPA default is .0182)</t>
  </si>
  <si>
    <t>RSC</t>
  </si>
  <si>
    <t>SFL tl4</t>
  </si>
  <si>
    <t>Standard Fraction of Lipid tl4 (EPA default value is .0310)</t>
  </si>
  <si>
    <t>WC</t>
  </si>
  <si>
    <t>Kow</t>
  </si>
  <si>
    <t>octanol-water partition coefficient (usually given in Log Kow)</t>
  </si>
  <si>
    <t>FC tl3</t>
  </si>
  <si>
    <t>DOC</t>
  </si>
  <si>
    <t>Concentration  of dissolved organic carbon, kg of dissolved organic carbon/L of water</t>
  </si>
  <si>
    <t>Human Health Bioaccumulation Factor Trophic Level 3</t>
  </si>
  <si>
    <t>POC</t>
  </si>
  <si>
    <t>Concentration of particulate organic carbon, kg organic carbon per L of water</t>
  </si>
  <si>
    <t>FC tl4</t>
  </si>
  <si>
    <t>Human HealthBioaccumulation Factor Trophic Level 4</t>
  </si>
  <si>
    <t>DW Criteria</t>
  </si>
  <si>
    <t>Drinking water criteria - (e.g., Public water supply, fish and water consumption)</t>
  </si>
  <si>
    <t>IW Criteria</t>
  </si>
  <si>
    <t>Incidental water criteria - (e.g., nonpublic water supply, fish consumption only)</t>
  </si>
  <si>
    <t>*See columns AD and AE.</t>
  </si>
  <si>
    <t>(NOAEL/UF)</t>
  </si>
  <si>
    <t>Log Kow</t>
  </si>
  <si>
    <t>SFL_tl3</t>
  </si>
  <si>
    <t>SFL_tl4</t>
  </si>
  <si>
    <t>mg/kg/day</t>
  </si>
  <si>
    <t>kg</t>
  </si>
  <si>
    <t>L/day</t>
  </si>
  <si>
    <t>kg/day</t>
  </si>
  <si>
    <t>L/kg</t>
  </si>
  <si>
    <t>(mg/l)</t>
  </si>
  <si>
    <t>(ug/l)</t>
  </si>
  <si>
    <t>kg/L</t>
  </si>
  <si>
    <t>L/Kg</t>
  </si>
  <si>
    <t>Example:</t>
  </si>
  <si>
    <t>Chlorobenzene</t>
  </si>
  <si>
    <t>Water Consumption (defaults: drinking water 2l/day, non-drinking water 0.01L/day)</t>
  </si>
  <si>
    <t>Food Consumption Trophic Level 4 (default: 0.0114 based on regionally caught freshwater fish)</t>
  </si>
  <si>
    <t>Food Consumption Trophic Level 3 (default: 0.0036 based on regionally caught freshwater fish)</t>
  </si>
  <si>
    <t>Relative Source Contribution  (default: factor of 0.8)</t>
  </si>
  <si>
    <t>Body Weight (default: 70kg based on average person)</t>
  </si>
  <si>
    <t xml:space="preserve">      HNV(mg/L) = ADE*BW*RSC/WC+[(FCtl3*HH_BAFtl3)+(FCtl4*HH_BAFtl4)]</t>
  </si>
  <si>
    <t>drinking</t>
  </si>
  <si>
    <t>incidental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</si>
</sst>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19">
    <font>
      <sz val="10"/>
      <name val="Arial"/>
      <family val="0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i/>
      <sz val="8.5"/>
      <color indexed="57"/>
      <name val="Helv"/>
      <family val="0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8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0" fontId="3" fillId="3" borderId="0" xfId="0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0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164" fontId="12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164" fontId="17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/>
    </xf>
    <xf numFmtId="0" fontId="17" fillId="3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2" fontId="7" fillId="3" borderId="9" xfId="0" applyNumberFormat="1" applyFont="1" applyFill="1" applyBorder="1" applyAlignment="1">
      <alignment horizontal="left"/>
    </xf>
    <xf numFmtId="0" fontId="0" fillId="5" borderId="16" xfId="0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6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2" fontId="7" fillId="5" borderId="15" xfId="0" applyNumberFormat="1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center"/>
    </xf>
    <xf numFmtId="2" fontId="7" fillId="5" borderId="14" xfId="0" applyNumberFormat="1" applyFont="1" applyFill="1" applyBorder="1" applyAlignment="1">
      <alignment horizontal="center"/>
    </xf>
    <xf numFmtId="2" fontId="7" fillId="5" borderId="15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10" xfId="0" applyNumberFormat="1" applyFont="1" applyFill="1" applyBorder="1" applyAlignment="1">
      <alignment horizontal="center"/>
    </xf>
    <xf numFmtId="165" fontId="12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5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D49"/>
  <sheetViews>
    <sheetView tabSelected="1" workbookViewId="0" topLeftCell="A1">
      <selection activeCell="J3" sqref="J3"/>
    </sheetView>
  </sheetViews>
  <sheetFormatPr defaultColWidth="9.140625" defaultRowHeight="12.75"/>
  <cols>
    <col min="1" max="1" width="9.140625" style="34" customWidth="1"/>
    <col min="2" max="2" width="13.57421875" style="34" customWidth="1"/>
    <col min="3" max="3" width="7.7109375" style="35" customWidth="1"/>
    <col min="4" max="4" width="10.28125" style="35" customWidth="1"/>
    <col min="5" max="5" width="14.421875" style="36" customWidth="1"/>
    <col min="6" max="6" width="7.8515625" style="36" customWidth="1"/>
    <col min="7" max="7" width="6.8515625" style="36" customWidth="1"/>
    <col min="8" max="9" width="14.7109375" style="36" customWidth="1"/>
    <col min="10" max="10" width="11.57421875" style="36" customWidth="1"/>
    <col min="11" max="11" width="11.140625" style="36" customWidth="1"/>
    <col min="12" max="12" width="14.57421875" style="37" customWidth="1"/>
    <col min="13" max="13" width="12.7109375" style="37" customWidth="1"/>
    <col min="14" max="14" width="13.28125" style="38" customWidth="1"/>
    <col min="15" max="16" width="10.8515625" style="38" customWidth="1"/>
    <col min="17" max="17" width="13.57421875" style="38" customWidth="1"/>
    <col min="18" max="18" width="4.00390625" style="38" customWidth="1"/>
    <col min="19" max="19" width="14.57421875" style="39" customWidth="1"/>
    <col min="20" max="20" width="9.140625" style="34" customWidth="1"/>
    <col min="21" max="21" width="10.140625" style="50" customWidth="1"/>
    <col min="22" max="22" width="9.8515625" style="34" customWidth="1"/>
    <col min="23" max="23" width="11.57421875" style="50" customWidth="1"/>
    <col min="24" max="24" width="14.421875" style="50" customWidth="1"/>
    <col min="25" max="25" width="11.28125" style="50" customWidth="1"/>
    <col min="26" max="26" width="10.57421875" style="50" customWidth="1"/>
    <col min="27" max="27" width="11.421875" style="34" customWidth="1"/>
    <col min="28" max="28" width="11.8515625" style="34" customWidth="1"/>
    <col min="29" max="29" width="12.7109375" style="65" customWidth="1"/>
    <col min="30" max="30" width="13.00390625" style="65" customWidth="1"/>
    <col min="31" max="16384" width="9.140625" style="34" customWidth="1"/>
  </cols>
  <sheetData>
    <row r="1" spans="21:30" ht="12.75">
      <c r="U1" s="34"/>
      <c r="W1" s="34"/>
      <c r="X1" s="34"/>
      <c r="Y1" s="34"/>
      <c r="Z1" s="34"/>
      <c r="AC1" s="34"/>
      <c r="AD1" s="34"/>
    </row>
    <row r="2" spans="2:30" ht="20.25">
      <c r="B2" s="40" t="s">
        <v>0</v>
      </c>
      <c r="D2" s="36"/>
      <c r="I2" s="41"/>
      <c r="K2" s="42"/>
      <c r="M2" s="38"/>
      <c r="R2" s="39"/>
      <c r="S2" s="34"/>
      <c r="U2" s="34"/>
      <c r="W2" s="34"/>
      <c r="X2" s="34"/>
      <c r="Y2" s="34"/>
      <c r="Z2" s="34"/>
      <c r="AC2" s="34"/>
      <c r="AD2" s="34"/>
    </row>
    <row r="3" spans="2:30" ht="20.25">
      <c r="B3" s="40"/>
      <c r="D3" s="36"/>
      <c r="K3" s="37"/>
      <c r="M3" s="38"/>
      <c r="R3" s="39"/>
      <c r="S3" s="34"/>
      <c r="U3" s="34"/>
      <c r="W3" s="34"/>
      <c r="X3" s="34"/>
      <c r="Y3" s="34"/>
      <c r="Z3" s="34"/>
      <c r="AC3" s="34"/>
      <c r="AD3" s="34"/>
    </row>
    <row r="4" spans="2:30" ht="12.75">
      <c r="B4" s="43" t="s">
        <v>1</v>
      </c>
      <c r="D4" s="36"/>
      <c r="K4" s="37"/>
      <c r="M4" s="38"/>
      <c r="R4" s="39"/>
      <c r="S4" s="34"/>
      <c r="U4" s="34"/>
      <c r="W4" s="34"/>
      <c r="X4" s="34"/>
      <c r="Y4" s="34"/>
      <c r="Z4" s="34"/>
      <c r="AC4" s="34"/>
      <c r="AD4" s="34"/>
    </row>
    <row r="5" spans="2:30" ht="12.75">
      <c r="B5" s="44" t="s">
        <v>2</v>
      </c>
      <c r="D5" s="36"/>
      <c r="K5" s="37"/>
      <c r="M5" s="38"/>
      <c r="R5" s="39"/>
      <c r="S5" s="34"/>
      <c r="U5" s="34"/>
      <c r="W5" s="34"/>
      <c r="X5" s="34"/>
      <c r="Y5" s="34"/>
      <c r="Z5" s="34"/>
      <c r="AC5" s="34"/>
      <c r="AD5" s="34"/>
    </row>
    <row r="6" spans="2:30" ht="12.75">
      <c r="B6" s="45" t="s">
        <v>3</v>
      </c>
      <c r="D6" s="36"/>
      <c r="K6" s="37"/>
      <c r="M6" s="38"/>
      <c r="R6" s="39"/>
      <c r="S6" s="34"/>
      <c r="U6" s="34"/>
      <c r="W6" s="34"/>
      <c r="X6" s="34"/>
      <c r="Y6" s="34"/>
      <c r="Z6" s="34"/>
      <c r="AC6" s="34"/>
      <c r="AD6" s="34"/>
    </row>
    <row r="7" spans="2:30" ht="12.75">
      <c r="B7" s="46" t="s">
        <v>4</v>
      </c>
      <c r="D7" s="36"/>
      <c r="K7" s="37"/>
      <c r="M7" s="38"/>
      <c r="R7" s="39"/>
      <c r="S7" s="34"/>
      <c r="U7" s="34"/>
      <c r="W7" s="34"/>
      <c r="X7" s="34"/>
      <c r="Y7" s="34"/>
      <c r="Z7" s="34"/>
      <c r="AC7" s="34"/>
      <c r="AD7" s="34"/>
    </row>
    <row r="8" spans="2:30" ht="13.5" thickBot="1">
      <c r="B8" s="35"/>
      <c r="D8" s="36"/>
      <c r="K8" s="37"/>
      <c r="M8" s="38"/>
      <c r="R8" s="39"/>
      <c r="S8" s="34"/>
      <c r="U8" s="34"/>
      <c r="W8" s="34"/>
      <c r="X8" s="34"/>
      <c r="Y8" s="34"/>
      <c r="Z8" s="34"/>
      <c r="AC8" s="34"/>
      <c r="AD8" s="34"/>
    </row>
    <row r="9" spans="2:30" ht="12.75">
      <c r="B9" s="1"/>
      <c r="C9" s="2"/>
      <c r="D9" s="3"/>
      <c r="E9" s="3"/>
      <c r="F9" s="3"/>
      <c r="G9" s="3"/>
      <c r="H9" s="3"/>
      <c r="I9" s="3"/>
      <c r="J9" s="3"/>
      <c r="K9" s="4"/>
      <c r="L9" s="4"/>
      <c r="M9" s="5"/>
      <c r="N9" s="5"/>
      <c r="O9" s="5"/>
      <c r="P9" s="5"/>
      <c r="Q9" s="5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12.75">
      <c r="B10" s="9"/>
      <c r="C10" s="10"/>
      <c r="D10" s="11"/>
      <c r="E10" s="11"/>
      <c r="F10" s="11"/>
      <c r="G10" s="11"/>
      <c r="H10" s="11"/>
      <c r="I10" s="12" t="s">
        <v>5</v>
      </c>
      <c r="J10" s="12" t="s">
        <v>6</v>
      </c>
      <c r="K10" s="13"/>
      <c r="L10" s="13"/>
      <c r="M10" s="14"/>
      <c r="N10" s="14"/>
      <c r="O10" s="14"/>
      <c r="P10" s="14"/>
      <c r="Q10" s="14"/>
      <c r="R10" s="15" t="s">
        <v>7</v>
      </c>
      <c r="S10" s="16"/>
      <c r="T10" s="16"/>
      <c r="U10" s="16"/>
      <c r="V10" s="16"/>
      <c r="W10" s="16" t="s">
        <v>8</v>
      </c>
      <c r="X10" s="16" t="s">
        <v>9</v>
      </c>
      <c r="Y10" s="16"/>
      <c r="Z10" s="16"/>
      <c r="AA10" s="16"/>
      <c r="AB10" s="16"/>
      <c r="AC10" s="16"/>
      <c r="AD10" s="17"/>
    </row>
    <row r="11" spans="2:30" ht="12.75">
      <c r="B11" s="9"/>
      <c r="C11" s="10"/>
      <c r="D11" s="16"/>
      <c r="E11" s="11"/>
      <c r="F11" s="11"/>
      <c r="G11" s="11"/>
      <c r="H11" s="11"/>
      <c r="I11" s="18" t="s">
        <v>10</v>
      </c>
      <c r="J11" s="19" t="s">
        <v>11</v>
      </c>
      <c r="K11" s="13"/>
      <c r="L11" s="13"/>
      <c r="M11" s="14"/>
      <c r="N11" s="14"/>
      <c r="O11" s="14"/>
      <c r="P11" s="14"/>
      <c r="Q11" s="14"/>
      <c r="R11" s="20"/>
      <c r="S11" s="16"/>
      <c r="T11" s="16"/>
      <c r="U11" s="16"/>
      <c r="V11" s="16"/>
      <c r="W11" s="16" t="s">
        <v>12</v>
      </c>
      <c r="X11" s="16" t="s">
        <v>13</v>
      </c>
      <c r="Y11" s="16"/>
      <c r="Z11" s="16"/>
      <c r="AA11" s="16"/>
      <c r="AB11" s="16"/>
      <c r="AC11" s="16"/>
      <c r="AD11" s="17"/>
    </row>
    <row r="12" spans="2:30" ht="12.75">
      <c r="B12" s="9"/>
      <c r="C12" s="10"/>
      <c r="D12" s="11"/>
      <c r="E12" s="11"/>
      <c r="F12" s="11"/>
      <c r="G12" s="11"/>
      <c r="H12" s="11"/>
      <c r="I12" s="11"/>
      <c r="J12" s="12" t="s">
        <v>14</v>
      </c>
      <c r="K12" s="13"/>
      <c r="L12" s="13"/>
      <c r="M12" s="14"/>
      <c r="N12" s="14"/>
      <c r="O12" s="14"/>
      <c r="P12" s="14"/>
      <c r="Q12" s="14"/>
      <c r="R12" s="15" t="s">
        <v>15</v>
      </c>
      <c r="S12" s="16"/>
      <c r="T12" s="16"/>
      <c r="U12" s="16"/>
      <c r="V12" s="16"/>
      <c r="W12" s="16" t="s">
        <v>16</v>
      </c>
      <c r="X12" s="16" t="s">
        <v>17</v>
      </c>
      <c r="Y12" s="16"/>
      <c r="Z12" s="16"/>
      <c r="AA12" s="16"/>
      <c r="AB12" s="16"/>
      <c r="AC12" s="16"/>
      <c r="AD12" s="17"/>
    </row>
    <row r="13" spans="2:30" ht="12.75">
      <c r="B13" s="9"/>
      <c r="C13" s="10"/>
      <c r="D13" s="11"/>
      <c r="E13" s="11"/>
      <c r="F13" s="11"/>
      <c r="G13" s="11"/>
      <c r="H13" s="11"/>
      <c r="I13" s="12" t="s">
        <v>18</v>
      </c>
      <c r="J13" s="12" t="s">
        <v>19</v>
      </c>
      <c r="K13" s="13"/>
      <c r="L13" s="13"/>
      <c r="M13" s="14"/>
      <c r="N13" s="14"/>
      <c r="O13" s="14"/>
      <c r="P13" s="14"/>
      <c r="Q13" s="14"/>
      <c r="R13" s="12"/>
      <c r="S13" s="16"/>
      <c r="T13" s="16"/>
      <c r="U13" s="16"/>
      <c r="V13" s="16"/>
      <c r="W13" s="16" t="s">
        <v>20</v>
      </c>
      <c r="X13" s="16" t="s">
        <v>21</v>
      </c>
      <c r="Y13" s="16"/>
      <c r="Z13" s="16"/>
      <c r="AA13" s="16"/>
      <c r="AB13" s="16"/>
      <c r="AC13" s="16"/>
      <c r="AD13" s="17"/>
    </row>
    <row r="14" spans="2:30" ht="12.75">
      <c r="B14" s="33" t="s">
        <v>69</v>
      </c>
      <c r="C14" s="10"/>
      <c r="D14" s="11"/>
      <c r="E14" s="11"/>
      <c r="F14" s="11"/>
      <c r="G14" s="11"/>
      <c r="H14" s="11"/>
      <c r="I14" s="12" t="s">
        <v>22</v>
      </c>
      <c r="J14" s="12" t="s">
        <v>23</v>
      </c>
      <c r="K14" s="13"/>
      <c r="L14" s="13"/>
      <c r="M14" s="14"/>
      <c r="N14" s="14"/>
      <c r="O14" s="14"/>
      <c r="P14" s="14"/>
      <c r="Q14" s="14"/>
      <c r="R14" s="21" t="s">
        <v>24</v>
      </c>
      <c r="S14" s="16"/>
      <c r="T14" s="19"/>
      <c r="U14" s="16"/>
      <c r="V14" s="16"/>
      <c r="W14" s="16" t="s">
        <v>25</v>
      </c>
      <c r="X14" s="16" t="s">
        <v>26</v>
      </c>
      <c r="Y14" s="16"/>
      <c r="Z14" s="16"/>
      <c r="AA14" s="16"/>
      <c r="AB14" s="16"/>
      <c r="AC14" s="16"/>
      <c r="AD14" s="17"/>
    </row>
    <row r="15" spans="2:30" ht="12.75">
      <c r="B15" s="9"/>
      <c r="C15" s="10"/>
      <c r="D15" s="11"/>
      <c r="E15" s="11"/>
      <c r="F15" s="11"/>
      <c r="G15" s="11"/>
      <c r="H15" s="11"/>
      <c r="I15" s="18" t="s">
        <v>27</v>
      </c>
      <c r="J15" s="19" t="s">
        <v>68</v>
      </c>
      <c r="K15" s="13"/>
      <c r="L15" s="13"/>
      <c r="M15" s="14"/>
      <c r="N15" s="14"/>
      <c r="O15" s="14"/>
      <c r="P15" s="14"/>
      <c r="Q15" s="14"/>
      <c r="R15" s="12"/>
      <c r="S15" s="19"/>
      <c r="T15" s="19"/>
      <c r="U15" s="16"/>
      <c r="V15" s="16"/>
      <c r="W15" s="16" t="s">
        <v>28</v>
      </c>
      <c r="X15" s="16" t="s">
        <v>29</v>
      </c>
      <c r="Y15" s="16"/>
      <c r="Z15" s="16"/>
      <c r="AA15" s="16"/>
      <c r="AB15" s="16"/>
      <c r="AC15" s="16"/>
      <c r="AD15" s="17"/>
    </row>
    <row r="16" spans="2:30" ht="12.75">
      <c r="B16" s="9"/>
      <c r="C16" s="10"/>
      <c r="D16" s="11"/>
      <c r="E16" s="11"/>
      <c r="F16" s="11"/>
      <c r="G16" s="11"/>
      <c r="H16" s="11"/>
      <c r="I16" s="18" t="s">
        <v>30</v>
      </c>
      <c r="J16" s="19" t="s">
        <v>67</v>
      </c>
      <c r="K16" s="13"/>
      <c r="L16" s="13"/>
      <c r="M16" s="14"/>
      <c r="N16" s="14"/>
      <c r="O16" s="14"/>
      <c r="P16" s="14"/>
      <c r="Q16" s="14"/>
      <c r="R16" s="12"/>
      <c r="S16" s="19"/>
      <c r="T16" s="19"/>
      <c r="U16" s="19"/>
      <c r="V16" s="16"/>
      <c r="W16" s="16" t="s">
        <v>31</v>
      </c>
      <c r="X16" s="16" t="s">
        <v>32</v>
      </c>
      <c r="Y16" s="16"/>
      <c r="Z16" s="16"/>
      <c r="AA16" s="16"/>
      <c r="AB16" s="16"/>
      <c r="AC16" s="16"/>
      <c r="AD16" s="17"/>
    </row>
    <row r="17" spans="2:30" ht="12.75">
      <c r="B17" s="9"/>
      <c r="C17" s="10"/>
      <c r="D17" s="11"/>
      <c r="E17" s="11"/>
      <c r="F17" s="11"/>
      <c r="G17" s="11"/>
      <c r="H17" s="11"/>
      <c r="I17" s="18" t="s">
        <v>33</v>
      </c>
      <c r="J17" s="19" t="s">
        <v>64</v>
      </c>
      <c r="K17" s="13"/>
      <c r="L17" s="13"/>
      <c r="M17" s="14"/>
      <c r="N17" s="14"/>
      <c r="O17" s="14"/>
      <c r="P17" s="14"/>
      <c r="Q17" s="14"/>
      <c r="R17" s="12"/>
      <c r="S17" s="19"/>
      <c r="T17" s="19"/>
      <c r="U17" s="19"/>
      <c r="V17" s="16"/>
      <c r="W17" s="16" t="s">
        <v>34</v>
      </c>
      <c r="X17" s="16" t="s">
        <v>35</v>
      </c>
      <c r="Y17" s="16"/>
      <c r="Z17" s="16"/>
      <c r="AA17" s="16"/>
      <c r="AB17" s="16"/>
      <c r="AC17" s="16"/>
      <c r="AD17" s="17"/>
    </row>
    <row r="18" spans="2:30" ht="12.75">
      <c r="B18" s="9"/>
      <c r="C18" s="10"/>
      <c r="D18" s="11"/>
      <c r="E18" s="11"/>
      <c r="F18" s="11"/>
      <c r="G18" s="11"/>
      <c r="H18" s="11"/>
      <c r="I18" s="18" t="s">
        <v>36</v>
      </c>
      <c r="J18" s="19" t="s">
        <v>66</v>
      </c>
      <c r="K18" s="13"/>
      <c r="L18" s="13"/>
      <c r="M18" s="14"/>
      <c r="N18" s="14"/>
      <c r="O18" s="14"/>
      <c r="P18" s="14"/>
      <c r="Q18" s="14"/>
      <c r="R18" s="12"/>
      <c r="S18" s="16"/>
      <c r="T18" s="22"/>
      <c r="U18" s="19"/>
      <c r="V18" s="16"/>
      <c r="W18" s="16" t="s">
        <v>37</v>
      </c>
      <c r="X18" s="16" t="s">
        <v>38</v>
      </c>
      <c r="Y18" s="16"/>
      <c r="Z18" s="16"/>
      <c r="AA18" s="16"/>
      <c r="AB18" s="16"/>
      <c r="AC18" s="16"/>
      <c r="AD18" s="17"/>
    </row>
    <row r="19" spans="2:30" ht="12.75">
      <c r="B19" s="9"/>
      <c r="C19" s="10"/>
      <c r="D19" s="11"/>
      <c r="E19" s="11"/>
      <c r="F19" s="11"/>
      <c r="G19" s="11"/>
      <c r="H19" s="11"/>
      <c r="I19" s="18" t="s">
        <v>16</v>
      </c>
      <c r="J19" s="19" t="s">
        <v>39</v>
      </c>
      <c r="K19" s="13"/>
      <c r="L19" s="13"/>
      <c r="M19" s="14"/>
      <c r="N19" s="14"/>
      <c r="O19" s="14"/>
      <c r="P19" s="14"/>
      <c r="Q19" s="14"/>
      <c r="R19" s="12"/>
      <c r="S19" s="16"/>
      <c r="T19" s="22"/>
      <c r="U19" s="19"/>
      <c r="V19" s="16"/>
      <c r="W19" s="16" t="s">
        <v>40</v>
      </c>
      <c r="X19" s="16" t="s">
        <v>41</v>
      </c>
      <c r="Y19" s="16"/>
      <c r="Z19" s="16"/>
      <c r="AA19" s="16"/>
      <c r="AB19" s="16"/>
      <c r="AC19" s="16"/>
      <c r="AD19" s="17"/>
    </row>
    <row r="20" spans="2:30" ht="12.75">
      <c r="B20" s="9"/>
      <c r="C20" s="10"/>
      <c r="D20" s="11"/>
      <c r="E20" s="11"/>
      <c r="F20" s="11"/>
      <c r="G20" s="11"/>
      <c r="H20" s="11"/>
      <c r="I20" s="18" t="s">
        <v>42</v>
      </c>
      <c r="J20" s="19" t="s">
        <v>65</v>
      </c>
      <c r="K20" s="13"/>
      <c r="L20" s="13"/>
      <c r="M20" s="14"/>
      <c r="N20" s="14"/>
      <c r="O20" s="14"/>
      <c r="P20" s="14"/>
      <c r="Q20" s="14"/>
      <c r="R20" s="12"/>
      <c r="S20" s="16"/>
      <c r="T20" s="22"/>
      <c r="U20" s="19"/>
      <c r="V20" s="16"/>
      <c r="W20" s="16"/>
      <c r="X20" s="16"/>
      <c r="Y20" s="16"/>
      <c r="Z20" s="16"/>
      <c r="AA20" s="16"/>
      <c r="AB20" s="16"/>
      <c r="AC20" s="16"/>
      <c r="AD20" s="17"/>
    </row>
    <row r="21" spans="2:30" ht="12.75">
      <c r="B21" s="9"/>
      <c r="C21" s="10"/>
      <c r="D21" s="11"/>
      <c r="E21" s="11"/>
      <c r="F21" s="11"/>
      <c r="G21" s="11"/>
      <c r="H21" s="11"/>
      <c r="I21" s="18" t="s">
        <v>20</v>
      </c>
      <c r="J21" s="19" t="s">
        <v>43</v>
      </c>
      <c r="K21" s="13"/>
      <c r="L21" s="13"/>
      <c r="M21" s="14"/>
      <c r="N21" s="14"/>
      <c r="O21" s="14"/>
      <c r="P21" s="14"/>
      <c r="Q21" s="14"/>
      <c r="R21" s="12"/>
      <c r="S21" s="16"/>
      <c r="T21" s="22"/>
      <c r="U21" s="19"/>
      <c r="V21" s="16"/>
      <c r="W21" s="16"/>
      <c r="X21" s="16"/>
      <c r="Y21" s="16"/>
      <c r="Z21" s="16"/>
      <c r="AA21" s="16"/>
      <c r="AB21" s="16"/>
      <c r="AC21" s="16"/>
      <c r="AD21" s="17"/>
    </row>
    <row r="22" spans="2:30" ht="12.75">
      <c r="B22" s="9"/>
      <c r="C22" s="10"/>
      <c r="D22" s="11"/>
      <c r="E22" s="11"/>
      <c r="F22" s="11"/>
      <c r="G22" s="11"/>
      <c r="H22" s="11"/>
      <c r="I22" s="18" t="s">
        <v>44</v>
      </c>
      <c r="J22" s="19" t="s">
        <v>45</v>
      </c>
      <c r="K22" s="13"/>
      <c r="L22" s="13"/>
      <c r="M22" s="14"/>
      <c r="N22" s="14"/>
      <c r="O22" s="14"/>
      <c r="P22" s="14"/>
      <c r="Q22" s="14"/>
      <c r="R22" s="12"/>
      <c r="S22" s="16"/>
      <c r="T22" s="22"/>
      <c r="U22" s="19"/>
      <c r="V22" s="16"/>
      <c r="W22" s="16"/>
      <c r="X22" s="16"/>
      <c r="Y22" s="16"/>
      <c r="Z22" s="16"/>
      <c r="AA22" s="16"/>
      <c r="AB22" s="16"/>
      <c r="AC22" s="16"/>
      <c r="AD22" s="17"/>
    </row>
    <row r="23" spans="2:30" ht="12.75">
      <c r="B23" s="9"/>
      <c r="C23" s="10"/>
      <c r="D23" s="11"/>
      <c r="E23" s="11"/>
      <c r="F23" s="11"/>
      <c r="G23" s="11"/>
      <c r="H23" s="11"/>
      <c r="I23" s="18" t="s">
        <v>46</v>
      </c>
      <c r="J23" s="19" t="s">
        <v>47</v>
      </c>
      <c r="K23" s="13"/>
      <c r="L23" s="13"/>
      <c r="M23" s="14"/>
      <c r="N23" s="14"/>
      <c r="O23" s="14"/>
      <c r="P23" s="14"/>
      <c r="Q23" s="14"/>
      <c r="R23" s="12"/>
      <c r="S23" s="16"/>
      <c r="T23" s="22"/>
      <c r="U23" s="19"/>
      <c r="V23" s="16"/>
      <c r="W23" s="16"/>
      <c r="X23" s="16"/>
      <c r="Y23" s="16"/>
      <c r="Z23" s="16"/>
      <c r="AA23" s="16"/>
      <c r="AB23" s="16"/>
      <c r="AC23" s="16"/>
      <c r="AD23" s="17"/>
    </row>
    <row r="24" spans="2:30" ht="13.5" thickBot="1">
      <c r="B24" s="23"/>
      <c r="C24" s="24"/>
      <c r="D24" s="25"/>
      <c r="E24" s="25"/>
      <c r="F24" s="25"/>
      <c r="G24" s="25"/>
      <c r="H24" s="25"/>
      <c r="I24" s="25"/>
      <c r="J24" s="25"/>
      <c r="K24" s="26"/>
      <c r="L24" s="26"/>
      <c r="M24" s="27"/>
      <c r="N24" s="27"/>
      <c r="O24" s="27"/>
      <c r="P24" s="27"/>
      <c r="Q24" s="27"/>
      <c r="R24" s="28"/>
      <c r="S24" s="29"/>
      <c r="T24" s="30"/>
      <c r="U24" s="31"/>
      <c r="V24" s="29"/>
      <c r="W24" s="29"/>
      <c r="X24" s="29"/>
      <c r="Y24" s="29"/>
      <c r="Z24" s="29"/>
      <c r="AA24" s="29"/>
      <c r="AB24" s="29"/>
      <c r="AC24" s="29"/>
      <c r="AD24" s="32"/>
    </row>
    <row r="25" spans="21:30" ht="12.75">
      <c r="U25" s="34"/>
      <c r="W25" s="34"/>
      <c r="X25" s="34"/>
      <c r="Y25" s="34"/>
      <c r="Z25" s="34"/>
      <c r="AC25" s="34"/>
      <c r="AD25" s="34"/>
    </row>
    <row r="26" spans="21:30" ht="12.75">
      <c r="U26" s="34"/>
      <c r="W26" s="34"/>
      <c r="X26" s="34"/>
      <c r="Y26" s="34"/>
      <c r="Z26" s="34"/>
      <c r="AC26" s="34"/>
      <c r="AD26" s="34"/>
    </row>
    <row r="27" spans="2:30" ht="12.75">
      <c r="B27" s="52"/>
      <c r="C27" s="53"/>
      <c r="D27" s="53"/>
      <c r="E27" s="53"/>
      <c r="F27" s="54"/>
      <c r="G27" s="54"/>
      <c r="H27" s="54"/>
      <c r="I27" s="54"/>
      <c r="J27" s="54"/>
      <c r="K27" s="54"/>
      <c r="L27" s="90" t="s">
        <v>48</v>
      </c>
      <c r="M27" s="55"/>
      <c r="N27" s="56"/>
      <c r="O27" s="56"/>
      <c r="P27" s="107"/>
      <c r="Q27" s="56"/>
      <c r="T27" s="54"/>
      <c r="U27" s="54"/>
      <c r="V27" s="54"/>
      <c r="W27" s="54"/>
      <c r="X27" s="54"/>
      <c r="Y27" s="54"/>
      <c r="Z27" s="57"/>
      <c r="AA27" s="57"/>
      <c r="AB27" s="54"/>
      <c r="AC27" s="54"/>
      <c r="AD27" s="57"/>
    </row>
    <row r="28" spans="1:30" ht="12.75">
      <c r="A28" s="89"/>
      <c r="B28" s="89"/>
      <c r="C28" s="114"/>
      <c r="D28" s="98"/>
      <c r="E28" s="95" t="s">
        <v>49</v>
      </c>
      <c r="F28" s="94"/>
      <c r="G28" s="94"/>
      <c r="H28" s="123" t="s">
        <v>33</v>
      </c>
      <c r="I28" s="123" t="s">
        <v>33</v>
      </c>
      <c r="J28" s="91"/>
      <c r="K28" s="91"/>
      <c r="L28" s="100"/>
      <c r="M28" s="103"/>
      <c r="N28" s="104" t="s">
        <v>5</v>
      </c>
      <c r="O28" s="117"/>
      <c r="P28" s="104" t="s">
        <v>5</v>
      </c>
      <c r="Q28" s="117"/>
      <c r="S28" s="87"/>
      <c r="T28" s="75"/>
      <c r="U28" s="78"/>
      <c r="V28" s="81"/>
      <c r="W28" s="84"/>
      <c r="X28" s="84"/>
      <c r="Y28" s="81"/>
      <c r="Z28" s="81"/>
      <c r="AA28" s="81"/>
      <c r="AB28" s="84"/>
      <c r="AC28" s="84"/>
      <c r="AD28" s="86"/>
    </row>
    <row r="29" spans="1:30" s="61" customFormat="1" ht="12.75">
      <c r="A29" s="99"/>
      <c r="C29" s="115" t="s">
        <v>22</v>
      </c>
      <c r="D29" s="96" t="s">
        <v>18</v>
      </c>
      <c r="E29" s="96" t="s">
        <v>10</v>
      </c>
      <c r="F29" s="92" t="s">
        <v>27</v>
      </c>
      <c r="G29" s="92" t="s">
        <v>30</v>
      </c>
      <c r="H29" s="92" t="s">
        <v>70</v>
      </c>
      <c r="I29" s="92" t="s">
        <v>71</v>
      </c>
      <c r="J29" s="92" t="s">
        <v>36</v>
      </c>
      <c r="K29" s="92" t="s">
        <v>42</v>
      </c>
      <c r="L29" s="101" t="s">
        <v>16</v>
      </c>
      <c r="M29" s="101" t="s">
        <v>20</v>
      </c>
      <c r="N29" s="105" t="s">
        <v>44</v>
      </c>
      <c r="O29" s="118" t="s">
        <v>44</v>
      </c>
      <c r="P29" s="105" t="s">
        <v>46</v>
      </c>
      <c r="Q29" s="118" t="s">
        <v>46</v>
      </c>
      <c r="R29" s="66"/>
      <c r="S29" s="88"/>
      <c r="T29" s="76" t="s">
        <v>50</v>
      </c>
      <c r="U29" s="79" t="s">
        <v>34</v>
      </c>
      <c r="V29" s="82" t="s">
        <v>37</v>
      </c>
      <c r="W29" s="82" t="s">
        <v>40</v>
      </c>
      <c r="X29" s="79" t="s">
        <v>25</v>
      </c>
      <c r="Y29" s="79" t="s">
        <v>8</v>
      </c>
      <c r="Z29" s="79" t="s">
        <v>12</v>
      </c>
      <c r="AA29" s="82" t="s">
        <v>51</v>
      </c>
      <c r="AB29" s="82" t="s">
        <v>52</v>
      </c>
      <c r="AC29" s="85" t="s">
        <v>16</v>
      </c>
      <c r="AD29" s="85" t="s">
        <v>20</v>
      </c>
    </row>
    <row r="30" spans="1:30" ht="12.75">
      <c r="A30" s="89"/>
      <c r="B30" s="52"/>
      <c r="C30" s="116"/>
      <c r="D30" s="97" t="s">
        <v>53</v>
      </c>
      <c r="E30" s="97" t="s">
        <v>53</v>
      </c>
      <c r="F30" s="93" t="s">
        <v>54</v>
      </c>
      <c r="G30" s="93"/>
      <c r="H30" s="93" t="s">
        <v>55</v>
      </c>
      <c r="I30" s="93" t="s">
        <v>55</v>
      </c>
      <c r="J30" s="93" t="s">
        <v>56</v>
      </c>
      <c r="K30" s="93" t="s">
        <v>56</v>
      </c>
      <c r="L30" s="102" t="s">
        <v>57</v>
      </c>
      <c r="M30" s="102" t="s">
        <v>57</v>
      </c>
      <c r="N30" s="106" t="s">
        <v>58</v>
      </c>
      <c r="O30" s="119" t="s">
        <v>59</v>
      </c>
      <c r="P30" s="106" t="s">
        <v>58</v>
      </c>
      <c r="Q30" s="119" t="s">
        <v>59</v>
      </c>
      <c r="R30" s="47"/>
      <c r="S30" s="87"/>
      <c r="T30" s="77"/>
      <c r="U30" s="80"/>
      <c r="V30" s="83" t="s">
        <v>60</v>
      </c>
      <c r="W30" s="83" t="s">
        <v>60</v>
      </c>
      <c r="X30" s="80"/>
      <c r="Y30" s="80" t="s">
        <v>61</v>
      </c>
      <c r="Z30" s="80" t="s">
        <v>57</v>
      </c>
      <c r="AA30" s="83"/>
      <c r="AB30" s="83"/>
      <c r="AC30" s="80" t="s">
        <v>61</v>
      </c>
      <c r="AD30" s="80" t="s">
        <v>57</v>
      </c>
    </row>
    <row r="31" spans="1:30" s="58" customFormat="1" ht="12.75">
      <c r="A31" s="58" t="s">
        <v>62</v>
      </c>
      <c r="B31" s="108" t="s">
        <v>63</v>
      </c>
      <c r="C31" s="109">
        <v>1000</v>
      </c>
      <c r="D31" s="110">
        <v>19.46</v>
      </c>
      <c r="E31" s="109">
        <f>D31/C31</f>
        <v>0.01946</v>
      </c>
      <c r="F31" s="72">
        <v>70</v>
      </c>
      <c r="G31" s="72">
        <v>0.8</v>
      </c>
      <c r="H31" s="72">
        <v>2</v>
      </c>
      <c r="I31" s="72">
        <v>0.01</v>
      </c>
      <c r="J31" s="72">
        <v>0.0036</v>
      </c>
      <c r="K31" s="72">
        <v>0.0114</v>
      </c>
      <c r="L31" s="111">
        <v>15</v>
      </c>
      <c r="M31" s="111">
        <v>24</v>
      </c>
      <c r="N31" s="112">
        <f>(E31*F31*G31)/(H31+((J31*L31)+(K31*M31)))</f>
        <v>0.46819041072349205</v>
      </c>
      <c r="O31" s="124">
        <f>N31*1000</f>
        <v>468.19041072349205</v>
      </c>
      <c r="P31" s="112">
        <f>(E31*F31*G31)/(I31+((J31*L31)+(K31*M31)))</f>
        <v>3.227962085308057</v>
      </c>
      <c r="Q31" s="124">
        <f>P31*1000</f>
        <v>3227.962085308057</v>
      </c>
      <c r="R31" s="59"/>
      <c r="S31" s="60"/>
      <c r="T31" s="70">
        <v>2.85</v>
      </c>
      <c r="U31" s="71">
        <f>10^T31</f>
        <v>707.9457843841387</v>
      </c>
      <c r="V31" s="72">
        <v>2E-06</v>
      </c>
      <c r="W31" s="72">
        <v>4E-08</v>
      </c>
      <c r="X31" s="71">
        <f>1/(1+((V31*U31)/10)+(W31*U31))</f>
        <v>0.9998301218752284</v>
      </c>
      <c r="Y31" s="71">
        <v>747</v>
      </c>
      <c r="Z31" s="71">
        <v>740</v>
      </c>
      <c r="AA31" s="72">
        <v>0.0182</v>
      </c>
      <c r="AB31" s="72">
        <v>0.031</v>
      </c>
      <c r="AC31" s="73">
        <f>(Y31*AA31+1)*X31</f>
        <v>14.59292056081771</v>
      </c>
      <c r="AD31" s="73">
        <f>(Z31*AB31+1)*X31</f>
        <v>23.93593311769297</v>
      </c>
    </row>
    <row r="32" spans="2:30" s="61" customFormat="1" ht="12.75">
      <c r="B32" s="113"/>
      <c r="C32" s="120"/>
      <c r="D32" s="67"/>
      <c r="E32" s="120" t="e">
        <f>D32/C32</f>
        <v>#DIV/0!</v>
      </c>
      <c r="F32" s="69">
        <v>70</v>
      </c>
      <c r="G32" s="69">
        <v>0.8</v>
      </c>
      <c r="H32" s="69">
        <v>2</v>
      </c>
      <c r="I32" s="69">
        <v>0.01</v>
      </c>
      <c r="J32" s="69">
        <v>0.0036</v>
      </c>
      <c r="K32" s="69">
        <v>0.0114</v>
      </c>
      <c r="L32" s="121"/>
      <c r="M32" s="121"/>
      <c r="N32" s="122" t="e">
        <f>(E32*F32*G32)/(H32+((J32*L32)+(K32*M32)))</f>
        <v>#DIV/0!</v>
      </c>
      <c r="O32" s="125" t="e">
        <f>N32*1000</f>
        <v>#DIV/0!</v>
      </c>
      <c r="P32" s="122" t="e">
        <f>(E32*F32*G32)/(I32+((J32*L32)+(K32*M32)))</f>
        <v>#DIV/0!</v>
      </c>
      <c r="Q32" s="125" t="e">
        <f>P32*1000</f>
        <v>#DIV/0!</v>
      </c>
      <c r="R32" s="62"/>
      <c r="S32" s="63"/>
      <c r="T32" s="74"/>
      <c r="U32" s="68">
        <f>10^T32</f>
        <v>1</v>
      </c>
      <c r="V32" s="69">
        <v>2E-06</v>
      </c>
      <c r="W32" s="69">
        <v>4E-08</v>
      </c>
      <c r="X32" s="68">
        <f>1/(1+((V32*U32)/10)+(W32*U32))</f>
        <v>0.9999997600000577</v>
      </c>
      <c r="Y32" s="68"/>
      <c r="Z32" s="68"/>
      <c r="AA32" s="69">
        <v>0.0182</v>
      </c>
      <c r="AB32" s="69">
        <v>0.031</v>
      </c>
      <c r="AC32" s="68">
        <f>(Y32*AA32+1)*X32</f>
        <v>0.9999997600000577</v>
      </c>
      <c r="AD32" s="68">
        <f>(Z32*AB32+1)*X32</f>
        <v>0.9999997600000577</v>
      </c>
    </row>
    <row r="33" spans="2:30" ht="12.75">
      <c r="B33" s="113"/>
      <c r="C33" s="120"/>
      <c r="D33" s="67"/>
      <c r="E33" s="120" t="e">
        <f aca="true" t="shared" si="0" ref="E33:E38">D33/C33</f>
        <v>#DIV/0!</v>
      </c>
      <c r="F33" s="69">
        <v>70</v>
      </c>
      <c r="G33" s="69">
        <v>0.8</v>
      </c>
      <c r="H33" s="69">
        <v>2</v>
      </c>
      <c r="I33" s="69">
        <v>0.01</v>
      </c>
      <c r="J33" s="69">
        <v>0.0036</v>
      </c>
      <c r="K33" s="69">
        <v>0.0114</v>
      </c>
      <c r="L33" s="121"/>
      <c r="M33" s="121"/>
      <c r="N33" s="122" t="e">
        <f aca="true" t="shared" si="1" ref="N33:N38">(E33*F33*G33)/(H33+((J33*L33)+(K33*M33)))</f>
        <v>#DIV/0!</v>
      </c>
      <c r="O33" s="125" t="e">
        <f aca="true" t="shared" si="2" ref="O33:O38">N33*1000</f>
        <v>#DIV/0!</v>
      </c>
      <c r="P33" s="122" t="e">
        <f aca="true" t="shared" si="3" ref="P33:P38">(E33*F33*G33)/(I33+((J33*L33)+(K33*M33)))</f>
        <v>#DIV/0!</v>
      </c>
      <c r="Q33" s="125" t="e">
        <f aca="true" t="shared" si="4" ref="Q33:Q38">P33*1000</f>
        <v>#DIV/0!</v>
      </c>
      <c r="T33" s="74"/>
      <c r="U33" s="68">
        <f aca="true" t="shared" si="5" ref="U33:U38">10^T33</f>
        <v>1</v>
      </c>
      <c r="V33" s="69">
        <v>2E-06</v>
      </c>
      <c r="W33" s="69">
        <v>4E-08</v>
      </c>
      <c r="X33" s="68">
        <f aca="true" t="shared" si="6" ref="X33:X38">1/(1+((V33*U33)/10)+(W33*U33))</f>
        <v>0.9999997600000577</v>
      </c>
      <c r="Y33" s="68"/>
      <c r="Z33" s="68"/>
      <c r="AA33" s="69">
        <v>0.0182</v>
      </c>
      <c r="AB33" s="69">
        <v>0.031</v>
      </c>
      <c r="AC33" s="68">
        <f aca="true" t="shared" si="7" ref="AC33:AC38">(Y33*AA33+1)*X33</f>
        <v>0.9999997600000577</v>
      </c>
      <c r="AD33" s="68">
        <f aca="true" t="shared" si="8" ref="AD33:AD38">(Z33*AB33+1)*X33</f>
        <v>0.9999997600000577</v>
      </c>
    </row>
    <row r="34" spans="2:30" ht="12.75">
      <c r="B34" s="113"/>
      <c r="C34" s="120"/>
      <c r="D34" s="67"/>
      <c r="E34" s="120" t="e">
        <f t="shared" si="0"/>
        <v>#DIV/0!</v>
      </c>
      <c r="F34" s="69">
        <v>70</v>
      </c>
      <c r="G34" s="69">
        <v>0.8</v>
      </c>
      <c r="H34" s="69">
        <v>2</v>
      </c>
      <c r="I34" s="69">
        <v>0.01</v>
      </c>
      <c r="J34" s="69">
        <v>0.0036</v>
      </c>
      <c r="K34" s="69">
        <v>0.0114</v>
      </c>
      <c r="L34" s="121"/>
      <c r="M34" s="121"/>
      <c r="N34" s="122" t="e">
        <f t="shared" si="1"/>
        <v>#DIV/0!</v>
      </c>
      <c r="O34" s="125" t="e">
        <f t="shared" si="2"/>
        <v>#DIV/0!</v>
      </c>
      <c r="P34" s="122" t="e">
        <f t="shared" si="3"/>
        <v>#DIV/0!</v>
      </c>
      <c r="Q34" s="125" t="e">
        <f t="shared" si="4"/>
        <v>#DIV/0!</v>
      </c>
      <c r="T34" s="74"/>
      <c r="U34" s="68">
        <f t="shared" si="5"/>
        <v>1</v>
      </c>
      <c r="V34" s="69">
        <v>2E-06</v>
      </c>
      <c r="W34" s="69">
        <v>4E-08</v>
      </c>
      <c r="X34" s="68">
        <f t="shared" si="6"/>
        <v>0.9999997600000577</v>
      </c>
      <c r="Y34" s="68"/>
      <c r="Z34" s="68"/>
      <c r="AA34" s="69">
        <v>0.0182</v>
      </c>
      <c r="AB34" s="69">
        <v>0.031</v>
      </c>
      <c r="AC34" s="68">
        <f t="shared" si="7"/>
        <v>0.9999997600000577</v>
      </c>
      <c r="AD34" s="68">
        <f t="shared" si="8"/>
        <v>0.9999997600000577</v>
      </c>
    </row>
    <row r="35" spans="2:30" ht="12.75">
      <c r="B35" s="113"/>
      <c r="C35" s="120"/>
      <c r="D35" s="67"/>
      <c r="E35" s="120" t="e">
        <f t="shared" si="0"/>
        <v>#DIV/0!</v>
      </c>
      <c r="F35" s="69">
        <v>70</v>
      </c>
      <c r="G35" s="69">
        <v>0.8</v>
      </c>
      <c r="H35" s="69">
        <v>2</v>
      </c>
      <c r="I35" s="69">
        <v>0.01</v>
      </c>
      <c r="J35" s="69">
        <v>0.0036</v>
      </c>
      <c r="K35" s="69">
        <v>0.0114</v>
      </c>
      <c r="L35" s="121"/>
      <c r="M35" s="121"/>
      <c r="N35" s="122" t="e">
        <f t="shared" si="1"/>
        <v>#DIV/0!</v>
      </c>
      <c r="O35" s="125" t="e">
        <f t="shared" si="2"/>
        <v>#DIV/0!</v>
      </c>
      <c r="P35" s="122" t="e">
        <f t="shared" si="3"/>
        <v>#DIV/0!</v>
      </c>
      <c r="Q35" s="125" t="e">
        <f t="shared" si="4"/>
        <v>#DIV/0!</v>
      </c>
      <c r="T35" s="74"/>
      <c r="U35" s="68">
        <f t="shared" si="5"/>
        <v>1</v>
      </c>
      <c r="V35" s="69">
        <v>2E-06</v>
      </c>
      <c r="W35" s="69">
        <v>4E-08</v>
      </c>
      <c r="X35" s="68">
        <f t="shared" si="6"/>
        <v>0.9999997600000577</v>
      </c>
      <c r="Y35" s="68"/>
      <c r="Z35" s="68"/>
      <c r="AA35" s="69">
        <v>0.0182</v>
      </c>
      <c r="AB35" s="69">
        <v>0.031</v>
      </c>
      <c r="AC35" s="68">
        <f t="shared" si="7"/>
        <v>0.9999997600000577</v>
      </c>
      <c r="AD35" s="68">
        <f t="shared" si="8"/>
        <v>0.9999997600000577</v>
      </c>
    </row>
    <row r="36" spans="2:30" ht="12.75">
      <c r="B36" s="113"/>
      <c r="C36" s="120"/>
      <c r="D36" s="67"/>
      <c r="E36" s="120" t="e">
        <f t="shared" si="0"/>
        <v>#DIV/0!</v>
      </c>
      <c r="F36" s="69">
        <v>70</v>
      </c>
      <c r="G36" s="69">
        <v>0.8</v>
      </c>
      <c r="H36" s="69">
        <v>2</v>
      </c>
      <c r="I36" s="69">
        <v>0.01</v>
      </c>
      <c r="J36" s="69">
        <v>0.0036</v>
      </c>
      <c r="K36" s="69">
        <v>0.0114</v>
      </c>
      <c r="L36" s="121"/>
      <c r="M36" s="121"/>
      <c r="N36" s="122" t="e">
        <f t="shared" si="1"/>
        <v>#DIV/0!</v>
      </c>
      <c r="O36" s="125" t="e">
        <f t="shared" si="2"/>
        <v>#DIV/0!</v>
      </c>
      <c r="P36" s="122" t="e">
        <f t="shared" si="3"/>
        <v>#DIV/0!</v>
      </c>
      <c r="Q36" s="125" t="e">
        <f t="shared" si="4"/>
        <v>#DIV/0!</v>
      </c>
      <c r="T36" s="74"/>
      <c r="U36" s="68">
        <f t="shared" si="5"/>
        <v>1</v>
      </c>
      <c r="V36" s="69">
        <v>2E-06</v>
      </c>
      <c r="W36" s="69">
        <v>4E-08</v>
      </c>
      <c r="X36" s="68">
        <f t="shared" si="6"/>
        <v>0.9999997600000577</v>
      </c>
      <c r="Y36" s="68"/>
      <c r="Z36" s="68"/>
      <c r="AA36" s="69">
        <v>0.0182</v>
      </c>
      <c r="AB36" s="69">
        <v>0.031</v>
      </c>
      <c r="AC36" s="68">
        <f t="shared" si="7"/>
        <v>0.9999997600000577</v>
      </c>
      <c r="AD36" s="68">
        <f t="shared" si="8"/>
        <v>0.9999997600000577</v>
      </c>
    </row>
    <row r="37" spans="2:30" ht="12.75">
      <c r="B37" s="113"/>
      <c r="C37" s="120"/>
      <c r="D37" s="67"/>
      <c r="E37" s="120" t="e">
        <f t="shared" si="0"/>
        <v>#DIV/0!</v>
      </c>
      <c r="F37" s="69">
        <v>70</v>
      </c>
      <c r="G37" s="69">
        <v>0.8</v>
      </c>
      <c r="H37" s="69">
        <v>2</v>
      </c>
      <c r="I37" s="69">
        <v>0.01</v>
      </c>
      <c r="J37" s="69">
        <v>0.0036</v>
      </c>
      <c r="K37" s="69">
        <v>0.0114</v>
      </c>
      <c r="L37" s="121"/>
      <c r="M37" s="121"/>
      <c r="N37" s="122" t="e">
        <f t="shared" si="1"/>
        <v>#DIV/0!</v>
      </c>
      <c r="O37" s="125" t="e">
        <f t="shared" si="2"/>
        <v>#DIV/0!</v>
      </c>
      <c r="P37" s="122" t="e">
        <f t="shared" si="3"/>
        <v>#DIV/0!</v>
      </c>
      <c r="Q37" s="125" t="e">
        <f t="shared" si="4"/>
        <v>#DIV/0!</v>
      </c>
      <c r="T37" s="74"/>
      <c r="U37" s="68">
        <f t="shared" si="5"/>
        <v>1</v>
      </c>
      <c r="V37" s="69">
        <v>2E-06</v>
      </c>
      <c r="W37" s="69">
        <v>4E-08</v>
      </c>
      <c r="X37" s="68">
        <f t="shared" si="6"/>
        <v>0.9999997600000577</v>
      </c>
      <c r="Y37" s="68"/>
      <c r="Z37" s="68"/>
      <c r="AA37" s="69">
        <v>0.0182</v>
      </c>
      <c r="AB37" s="69">
        <v>0.031</v>
      </c>
      <c r="AC37" s="68">
        <f t="shared" si="7"/>
        <v>0.9999997600000577</v>
      </c>
      <c r="AD37" s="68">
        <f t="shared" si="8"/>
        <v>0.9999997600000577</v>
      </c>
    </row>
    <row r="38" spans="2:30" ht="12.75">
      <c r="B38" s="113"/>
      <c r="C38" s="120"/>
      <c r="D38" s="67"/>
      <c r="E38" s="120" t="e">
        <f t="shared" si="0"/>
        <v>#DIV/0!</v>
      </c>
      <c r="F38" s="69">
        <v>70</v>
      </c>
      <c r="G38" s="69">
        <v>0.8</v>
      </c>
      <c r="H38" s="69">
        <v>2</v>
      </c>
      <c r="I38" s="69">
        <v>0.01</v>
      </c>
      <c r="J38" s="69">
        <v>0.0036</v>
      </c>
      <c r="K38" s="69">
        <v>0.0114</v>
      </c>
      <c r="L38" s="121"/>
      <c r="M38" s="121"/>
      <c r="N38" s="122" t="e">
        <f t="shared" si="1"/>
        <v>#DIV/0!</v>
      </c>
      <c r="O38" s="125" t="e">
        <f t="shared" si="2"/>
        <v>#DIV/0!</v>
      </c>
      <c r="P38" s="122" t="e">
        <f t="shared" si="3"/>
        <v>#DIV/0!</v>
      </c>
      <c r="Q38" s="125" t="e">
        <f t="shared" si="4"/>
        <v>#DIV/0!</v>
      </c>
      <c r="T38" s="74"/>
      <c r="U38" s="68">
        <f t="shared" si="5"/>
        <v>1</v>
      </c>
      <c r="V38" s="69">
        <v>2E-06</v>
      </c>
      <c r="W38" s="69">
        <v>4E-08</v>
      </c>
      <c r="X38" s="68">
        <f t="shared" si="6"/>
        <v>0.9999997600000577</v>
      </c>
      <c r="Y38" s="68"/>
      <c r="Z38" s="68"/>
      <c r="AA38" s="69">
        <v>0.0182</v>
      </c>
      <c r="AB38" s="69">
        <v>0.031</v>
      </c>
      <c r="AC38" s="68">
        <f t="shared" si="7"/>
        <v>0.9999997600000577</v>
      </c>
      <c r="AD38" s="68">
        <f t="shared" si="8"/>
        <v>0.9999997600000577</v>
      </c>
    </row>
    <row r="39" spans="4:30" ht="12.75">
      <c r="D39" s="51"/>
      <c r="L39" s="48"/>
      <c r="M39" s="48"/>
      <c r="T39" s="36"/>
      <c r="U39" s="51"/>
      <c r="V39" s="49"/>
      <c r="W39" s="35"/>
      <c r="X39" s="35"/>
      <c r="Y39" s="49"/>
      <c r="Z39" s="35"/>
      <c r="AA39" s="36"/>
      <c r="AB39" s="36"/>
      <c r="AC39" s="64"/>
      <c r="AD39" s="64"/>
    </row>
    <row r="40" spans="4:30" ht="12.75">
      <c r="D40" s="51"/>
      <c r="L40" s="48"/>
      <c r="M40" s="48"/>
      <c r="T40" s="36"/>
      <c r="U40" s="51"/>
      <c r="V40" s="49"/>
      <c r="W40" s="35"/>
      <c r="X40" s="35"/>
      <c r="Y40" s="49"/>
      <c r="Z40" s="35"/>
      <c r="AA40" s="36"/>
      <c r="AB40" s="36"/>
      <c r="AC40" s="64"/>
      <c r="AD40" s="64"/>
    </row>
    <row r="41" spans="4:30" ht="12.75">
      <c r="D41" s="51"/>
      <c r="L41" s="48"/>
      <c r="M41" s="48"/>
      <c r="T41" s="36"/>
      <c r="U41" s="51"/>
      <c r="V41" s="49"/>
      <c r="W41" s="35"/>
      <c r="X41" s="35"/>
      <c r="Y41" s="35"/>
      <c r="Z41" s="35"/>
      <c r="AA41" s="36"/>
      <c r="AB41" s="36"/>
      <c r="AC41" s="64"/>
      <c r="AD41" s="64"/>
    </row>
    <row r="42" spans="12:30" ht="12.75">
      <c r="L42" s="48"/>
      <c r="M42" s="48"/>
      <c r="T42" s="36"/>
      <c r="U42" s="51"/>
      <c r="V42" s="49"/>
      <c r="W42" s="35"/>
      <c r="X42" s="35"/>
      <c r="Y42" s="35"/>
      <c r="Z42" s="35"/>
      <c r="AA42" s="36"/>
      <c r="AB42" s="36"/>
      <c r="AC42" s="64"/>
      <c r="AD42" s="64"/>
    </row>
    <row r="43" spans="12:30" ht="12.75">
      <c r="L43" s="48"/>
      <c r="M43" s="48"/>
      <c r="T43" s="36"/>
      <c r="U43" s="51"/>
      <c r="V43" s="49"/>
      <c r="W43" s="35"/>
      <c r="X43" s="35"/>
      <c r="Y43" s="35"/>
      <c r="Z43" s="35"/>
      <c r="AA43" s="36"/>
      <c r="AB43" s="36"/>
      <c r="AC43" s="64"/>
      <c r="AD43" s="64"/>
    </row>
    <row r="44" spans="12:30" ht="12.75">
      <c r="L44" s="48"/>
      <c r="M44" s="48"/>
      <c r="T44" s="36"/>
      <c r="U44" s="35"/>
      <c r="V44" s="49"/>
      <c r="W44" s="35"/>
      <c r="X44" s="35"/>
      <c r="Y44" s="35"/>
      <c r="Z44" s="35"/>
      <c r="AA44" s="36"/>
      <c r="AB44" s="36"/>
      <c r="AC44" s="64"/>
      <c r="AD44" s="64"/>
    </row>
    <row r="45" spans="12:30" ht="12.75">
      <c r="L45" s="48"/>
      <c r="M45" s="48"/>
      <c r="T45" s="36"/>
      <c r="U45" s="35"/>
      <c r="V45" s="49"/>
      <c r="W45" s="35"/>
      <c r="X45" s="35"/>
      <c r="Y45" s="35"/>
      <c r="Z45" s="35"/>
      <c r="AA45" s="36"/>
      <c r="AB45" s="36"/>
      <c r="AC45" s="64"/>
      <c r="AD45" s="64"/>
    </row>
    <row r="46" spans="12:30" ht="12.75">
      <c r="L46" s="48"/>
      <c r="M46" s="48"/>
      <c r="T46" s="36"/>
      <c r="U46" s="35"/>
      <c r="V46" s="49"/>
      <c r="W46" s="35"/>
      <c r="X46" s="35"/>
      <c r="Y46" s="35"/>
      <c r="Z46" s="35"/>
      <c r="AA46" s="36"/>
      <c r="AB46" s="36"/>
      <c r="AC46" s="64"/>
      <c r="AD46" s="64"/>
    </row>
    <row r="47" spans="12:30" ht="12.75">
      <c r="L47" s="48"/>
      <c r="M47" s="48"/>
      <c r="T47" s="36"/>
      <c r="U47" s="35"/>
      <c r="V47" s="49"/>
      <c r="W47" s="35"/>
      <c r="X47" s="35"/>
      <c r="Y47" s="35"/>
      <c r="Z47" s="35"/>
      <c r="AA47" s="36"/>
      <c r="AB47" s="36"/>
      <c r="AC47" s="64"/>
      <c r="AD47" s="64"/>
    </row>
    <row r="48" spans="12:30" ht="12.75">
      <c r="L48" s="48"/>
      <c r="M48" s="48"/>
      <c r="T48" s="36"/>
      <c r="U48" s="35"/>
      <c r="V48" s="49"/>
      <c r="W48" s="35"/>
      <c r="X48" s="35"/>
      <c r="Y48" s="35"/>
      <c r="Z48" s="35"/>
      <c r="AA48" s="36"/>
      <c r="AB48" s="36"/>
      <c r="AC48" s="64"/>
      <c r="AD48" s="64"/>
    </row>
    <row r="49" spans="20:30" ht="12.75">
      <c r="T49" s="36"/>
      <c r="U49" s="35"/>
      <c r="V49" s="36"/>
      <c r="W49" s="35"/>
      <c r="X49" s="35"/>
      <c r="Y49" s="35"/>
      <c r="Z49" s="35"/>
      <c r="AA49" s="36"/>
      <c r="AB49" s="36"/>
      <c r="AC49" s="64"/>
      <c r="AD49" s="6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mnord</dc:creator>
  <cp:keywords/>
  <dc:description/>
  <cp:lastModifiedBy>mnord</cp:lastModifiedBy>
  <dcterms:created xsi:type="dcterms:W3CDTF">2006-05-05T15:04:49Z</dcterms:created>
  <dcterms:modified xsi:type="dcterms:W3CDTF">2006-05-05T20:01:37Z</dcterms:modified>
  <cp:category/>
  <cp:version/>
  <cp:contentType/>
  <cp:contentStatus/>
</cp:coreProperties>
</file>