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BUNTE\DATA\SIPs--OZONE ADVANCE\VA\"/>
    </mc:Choice>
  </mc:AlternateContent>
  <bookViews>
    <workbookView xWindow="0" yWindow="0" windowWidth="19200" windowHeight="11595"/>
  </bookViews>
  <sheets>
    <sheet name="CMAQ_FY14-19 (Final)" sheetId="1" r:id="rId1"/>
    <sheet name="CMAQ_FY14-19_Formulas" sheetId="2" r:id="rId2"/>
  </sheets>
  <definedNames>
    <definedName name="_xlnm.Print_Area" localSheetId="0">'CMAQ_FY14-19 (Final)'!$A$1:$AB$137</definedName>
    <definedName name="_xlnm.Print_Area" localSheetId="1">'CMAQ_FY14-19_Formulas'!$A$1:$M$30</definedName>
  </definedNames>
  <calcPr calcId="152511"/>
</workbook>
</file>

<file path=xl/calcChain.xml><?xml version="1.0" encoding="utf-8"?>
<calcChain xmlns="http://schemas.openxmlformats.org/spreadsheetml/2006/main">
  <c r="Z4" i="1" l="1"/>
  <c r="F125" i="1"/>
  <c r="F137" i="1"/>
  <c r="F133" i="1"/>
  <c r="F129" i="1"/>
  <c r="F121" i="1"/>
  <c r="F113" i="1"/>
  <c r="F109" i="1"/>
  <c r="F105" i="1"/>
  <c r="F101" i="1"/>
  <c r="F97" i="1"/>
  <c r="Z28" i="1" l="1"/>
  <c r="Z32" i="1"/>
  <c r="Z16" i="1"/>
  <c r="Z79" i="1"/>
  <c r="Z36" i="1"/>
  <c r="Z83" i="1"/>
  <c r="Z75" i="1"/>
  <c r="Z71" i="1"/>
  <c r="Z67" i="1"/>
  <c r="Z63" i="1"/>
  <c r="Z59" i="1"/>
  <c r="Z55" i="1"/>
  <c r="Z51" i="1"/>
  <c r="Z44" i="1"/>
  <c r="Z40" i="1"/>
  <c r="Z24" i="1"/>
  <c r="Z20" i="1"/>
  <c r="K10" i="1"/>
  <c r="Z12" i="1" s="1"/>
  <c r="Z8" i="1"/>
  <c r="F83" i="1" l="1"/>
  <c r="AA83" i="1" s="1"/>
  <c r="F79" i="1"/>
  <c r="AA79" i="1" s="1"/>
  <c r="F75" i="1"/>
  <c r="AA75" i="1" s="1"/>
  <c r="F71" i="1"/>
  <c r="AA71" i="1" s="1"/>
  <c r="F67" i="1"/>
  <c r="AA67" i="1" s="1"/>
  <c r="F63" i="1"/>
  <c r="AA63" i="1" s="1"/>
  <c r="F59" i="1"/>
  <c r="AA59" i="1" s="1"/>
  <c r="F55" i="1"/>
  <c r="AA55" i="1" s="1"/>
  <c r="F51" i="1"/>
  <c r="AA51" i="1" s="1"/>
  <c r="F44" i="1"/>
  <c r="AA44" i="1" s="1"/>
  <c r="F40" i="1"/>
  <c r="AA40" i="1" s="1"/>
  <c r="F36" i="1"/>
  <c r="AA36" i="1" s="1"/>
  <c r="F32" i="1"/>
  <c r="AA32" i="1" s="1"/>
  <c r="F28" i="1"/>
  <c r="AA28" i="1" s="1"/>
  <c r="F24" i="1"/>
  <c r="AA24" i="1" s="1"/>
  <c r="F20" i="1"/>
  <c r="AA20" i="1" s="1"/>
  <c r="F16" i="1"/>
  <c r="AA16" i="1" s="1"/>
  <c r="F12" i="1"/>
  <c r="AA12" i="1" s="1"/>
  <c r="F8" i="1"/>
  <c r="AA8" i="1" s="1"/>
  <c r="F4" i="1"/>
  <c r="AA4" i="1" s="1"/>
  <c r="J74" i="1"/>
  <c r="I74" i="1"/>
  <c r="J45" i="1"/>
  <c r="I45" i="1"/>
  <c r="J35" i="1"/>
  <c r="I35" i="1"/>
  <c r="J19" i="1"/>
  <c r="I19" i="1"/>
  <c r="J15" i="1"/>
  <c r="I15" i="1"/>
  <c r="J3" i="1"/>
  <c r="I3" i="1"/>
  <c r="H68" i="2"/>
  <c r="G68" i="2"/>
  <c r="J66" i="2"/>
  <c r="K66" i="2" s="1"/>
  <c r="I66" i="2"/>
  <c r="I63" i="2"/>
  <c r="M63" i="2" s="1"/>
  <c r="M62" i="2"/>
  <c r="M61" i="2"/>
  <c r="M60" i="2"/>
  <c r="M59" i="2"/>
  <c r="M58" i="2"/>
  <c r="M57" i="2"/>
  <c r="M56" i="2"/>
  <c r="M55" i="2"/>
  <c r="N54" i="2"/>
  <c r="M54" i="2"/>
  <c r="M53" i="2"/>
  <c r="N52" i="2"/>
  <c r="M52" i="2"/>
  <c r="M51" i="2"/>
  <c r="M50" i="2"/>
  <c r="M49" i="2"/>
  <c r="L48" i="2"/>
  <c r="L69" i="2" s="1"/>
  <c r="M47" i="2"/>
  <c r="M46" i="2"/>
  <c r="M45" i="2"/>
  <c r="M44" i="2"/>
  <c r="M43" i="2"/>
  <c r="M42" i="2"/>
  <c r="M41" i="2"/>
  <c r="M40" i="2"/>
  <c r="M39" i="2"/>
  <c r="F38" i="2"/>
  <c r="H38" i="2" s="1"/>
  <c r="M38" i="2" s="1"/>
  <c r="M37" i="2"/>
  <c r="M36" i="2"/>
  <c r="M35" i="2"/>
  <c r="M34" i="2"/>
  <c r="M33" i="2"/>
  <c r="M32" i="2"/>
  <c r="M31" i="2"/>
  <c r="M30" i="2"/>
  <c r="J30" i="2"/>
  <c r="M29" i="2"/>
  <c r="M28" i="2"/>
  <c r="H27" i="2"/>
  <c r="G27" i="2"/>
  <c r="G69" i="2" s="1"/>
  <c r="G70" i="2" s="1"/>
  <c r="M26" i="2"/>
  <c r="M25" i="2"/>
  <c r="N24" i="2"/>
  <c r="N65" i="2" s="1"/>
  <c r="M24" i="2"/>
  <c r="M23" i="2"/>
  <c r="M22" i="2"/>
  <c r="M21" i="2"/>
  <c r="M20" i="2"/>
  <c r="M19" i="2"/>
  <c r="M18" i="2"/>
  <c r="M17" i="2"/>
  <c r="M16" i="2"/>
  <c r="M15" i="2"/>
  <c r="M14" i="2"/>
  <c r="M13" i="2"/>
  <c r="M12" i="2"/>
  <c r="M11" i="2"/>
  <c r="M10" i="2"/>
  <c r="A10" i="2"/>
  <c r="A13" i="2" s="1"/>
  <c r="A16" i="2" s="1"/>
  <c r="A19" i="2" s="1"/>
  <c r="K9" i="2"/>
  <c r="K69" i="2" s="1"/>
  <c r="J9" i="2"/>
  <c r="J69" i="2" s="1"/>
  <c r="I9" i="2"/>
  <c r="I69" i="2" s="1"/>
  <c r="H9" i="2"/>
  <c r="M9" i="2" s="1"/>
  <c r="M8" i="2"/>
  <c r="M7" i="2"/>
  <c r="H6" i="2"/>
  <c r="H69" i="2" s="1"/>
  <c r="H70" i="2" s="1"/>
  <c r="F6" i="2"/>
  <c r="M5" i="2"/>
  <c r="M4" i="2"/>
  <c r="M3" i="2"/>
  <c r="W89" i="1"/>
  <c r="T89" i="1"/>
  <c r="Q89" i="1"/>
  <c r="N89" i="1"/>
  <c r="K89" i="1"/>
  <c r="K90" i="1" s="1"/>
  <c r="H89" i="1"/>
  <c r="H90" i="1" s="1"/>
  <c r="K88" i="1"/>
  <c r="H88" i="1"/>
  <c r="N86" i="1"/>
  <c r="K68" i="2" l="1"/>
  <c r="L66" i="2"/>
  <c r="L70" i="2" s="1"/>
  <c r="J68" i="2"/>
  <c r="M6" i="2"/>
  <c r="K70" i="2"/>
  <c r="M48" i="2"/>
  <c r="I70" i="2"/>
  <c r="I68" i="2"/>
  <c r="AA85" i="1"/>
  <c r="N90" i="1"/>
  <c r="Q86" i="1"/>
  <c r="Q90" i="1" s="1"/>
  <c r="N88" i="1"/>
  <c r="A25" i="2"/>
  <c r="A28" i="2" s="1"/>
  <c r="A31" i="2" s="1"/>
  <c r="A34" i="2" s="1"/>
  <c r="A40" i="2" s="1"/>
  <c r="A43" i="2" s="1"/>
  <c r="A46" i="2" s="1"/>
  <c r="A49" i="2" s="1"/>
  <c r="A52" i="2" s="1"/>
  <c r="A55" i="2" s="1"/>
  <c r="A58" i="2" s="1"/>
  <c r="A61" i="2" s="1"/>
  <c r="A22" i="2"/>
  <c r="J70" i="2"/>
  <c r="M27" i="2"/>
  <c r="T86" i="1" l="1"/>
  <c r="W86" i="1" s="1"/>
  <c r="W90" i="1" s="1"/>
  <c r="Q88" i="1"/>
  <c r="T88" i="1"/>
  <c r="T90" i="1" l="1"/>
</calcChain>
</file>

<file path=xl/comments1.xml><?xml version="1.0" encoding="utf-8"?>
<comments xmlns="http://schemas.openxmlformats.org/spreadsheetml/2006/main">
  <authors>
    <author>Sherry.Eagle</author>
  </authors>
  <commentList>
    <comment ref="H7" authorId="0" shapeId="0">
      <text>
        <r>
          <rPr>
            <b/>
            <sz val="8"/>
            <color indexed="81"/>
            <rFont val="Tahoma"/>
            <family val="2"/>
          </rPr>
          <t xml:space="preserve">Sherry.Eagle:
</t>
        </r>
        <r>
          <rPr>
            <sz val="8"/>
            <color indexed="81"/>
            <rFont val="Tahoma"/>
            <family val="2"/>
          </rPr>
          <t>Project had FY14 funds last year.  This is a funding delay so it's in grey</t>
        </r>
      </text>
    </comment>
    <comment ref="H10" authorId="0" shapeId="0">
      <text>
        <r>
          <rPr>
            <b/>
            <sz val="8"/>
            <color indexed="81"/>
            <rFont val="Tahoma"/>
            <family val="2"/>
          </rPr>
          <t>Sherry.Eagle:</t>
        </r>
        <r>
          <rPr>
            <sz val="8"/>
            <color indexed="81"/>
            <rFont val="Tahoma"/>
            <family val="2"/>
          </rPr>
          <t xml:space="preserve">
Project had FY14 funds last year.  This is a funding delay so it's in grey</t>
        </r>
      </text>
    </comment>
    <comment ref="K21" authorId="0" shapeId="0">
      <text>
        <r>
          <rPr>
            <b/>
            <sz val="8"/>
            <color indexed="81"/>
            <rFont val="Tahoma"/>
            <family val="2"/>
          </rPr>
          <t>Sherry.Eagle:</t>
        </r>
        <r>
          <rPr>
            <sz val="8"/>
            <color indexed="81"/>
            <rFont val="Tahoma"/>
            <family val="2"/>
          </rPr>
          <t xml:space="preserve">
Project had FY15 funds last year.  This is a funding delay so it's in grey</t>
        </r>
      </text>
    </comment>
    <comment ref="K25" authorId="0" shapeId="0">
      <text>
        <r>
          <rPr>
            <b/>
            <sz val="8"/>
            <color indexed="81"/>
            <rFont val="Tahoma"/>
            <family val="2"/>
          </rPr>
          <t>Sherry.Eagle:</t>
        </r>
        <r>
          <rPr>
            <sz val="8"/>
            <color indexed="81"/>
            <rFont val="Tahoma"/>
            <family val="2"/>
          </rPr>
          <t xml:space="preserve">
Project had FY15 funds last year.  This is a funding delay so it's in grey</t>
        </r>
      </text>
    </comment>
    <comment ref="N29" authorId="0" shapeId="0">
      <text>
        <r>
          <rPr>
            <b/>
            <sz val="8"/>
            <color indexed="81"/>
            <rFont val="Tahoma"/>
            <family val="2"/>
          </rPr>
          <t>Sherry.Eagle:</t>
        </r>
        <r>
          <rPr>
            <sz val="8"/>
            <color indexed="81"/>
            <rFont val="Tahoma"/>
            <family val="2"/>
          </rPr>
          <t xml:space="preserve">
Project had FY16 funds last year.  This is a funding delay so it's in grey</t>
        </r>
      </text>
    </comment>
    <comment ref="O29" authorId="0" shapeId="0">
      <text>
        <r>
          <rPr>
            <b/>
            <sz val="8"/>
            <color indexed="81"/>
            <rFont val="Tahoma"/>
            <family val="2"/>
          </rPr>
          <t>Sherry.Eagle:</t>
        </r>
        <r>
          <rPr>
            <sz val="8"/>
            <color indexed="81"/>
            <rFont val="Tahoma"/>
            <family val="2"/>
          </rPr>
          <t xml:space="preserve">
Project had FY15 funds last year.  This is a funding delay so it's in grey</t>
        </r>
      </text>
    </comment>
    <comment ref="P29" authorId="0" shapeId="0">
      <text>
        <r>
          <rPr>
            <b/>
            <sz val="8"/>
            <color indexed="81"/>
            <rFont val="Tahoma"/>
            <family val="2"/>
          </rPr>
          <t>Sherry.Eagle:</t>
        </r>
        <r>
          <rPr>
            <sz val="8"/>
            <color indexed="81"/>
            <rFont val="Tahoma"/>
            <family val="2"/>
          </rPr>
          <t xml:space="preserve">
Project had FY15 funds last year.  This is a funding delay so it's in grey</t>
        </r>
      </text>
    </comment>
    <comment ref="Q29" authorId="0" shapeId="0">
      <text>
        <r>
          <rPr>
            <b/>
            <sz val="8"/>
            <color indexed="81"/>
            <rFont val="Tahoma"/>
            <family val="2"/>
          </rPr>
          <t>Sherry.Eagle:</t>
        </r>
        <r>
          <rPr>
            <sz val="8"/>
            <color indexed="81"/>
            <rFont val="Tahoma"/>
            <family val="2"/>
          </rPr>
          <t xml:space="preserve">
Project had FY17 funds last year.  This is a funding delay so it's in grey</t>
        </r>
      </text>
    </comment>
    <comment ref="N49" authorId="0" shapeId="0">
      <text>
        <r>
          <rPr>
            <b/>
            <sz val="8"/>
            <color indexed="81"/>
            <rFont val="Tahoma"/>
            <family val="2"/>
          </rPr>
          <t>Sherry.Eagle:</t>
        </r>
        <r>
          <rPr>
            <sz val="8"/>
            <color indexed="81"/>
            <rFont val="Tahoma"/>
            <family val="2"/>
          </rPr>
          <t xml:space="preserve">
Last year Plan indicated FY16 $, however we moved it all to FY15</t>
        </r>
      </text>
    </comment>
    <comment ref="Q49" authorId="0" shapeId="0">
      <text>
        <r>
          <rPr>
            <b/>
            <sz val="8"/>
            <color indexed="81"/>
            <rFont val="Tahoma"/>
            <family val="2"/>
          </rPr>
          <t>Sherry.Eagle:</t>
        </r>
        <r>
          <rPr>
            <sz val="8"/>
            <color indexed="81"/>
            <rFont val="Tahoma"/>
            <family val="2"/>
          </rPr>
          <t xml:space="preserve">
Last year Plan indicated FY17 $, however we moved it all to FY15</t>
        </r>
      </text>
    </comment>
    <comment ref="AA51" authorId="0" shapeId="0">
      <text>
        <r>
          <rPr>
            <b/>
            <sz val="8"/>
            <color indexed="81"/>
            <rFont val="Tahoma"/>
            <family val="2"/>
          </rPr>
          <t>Sherry.Eagle:</t>
        </r>
        <r>
          <rPr>
            <sz val="8"/>
            <color indexed="81"/>
            <rFont val="Tahoma"/>
            <family val="2"/>
          </rPr>
          <t xml:space="preserve">
Balance to complete will be with VNDIA Allocations
</t>
        </r>
      </text>
    </comment>
    <comment ref="G79" authorId="0" shapeId="0">
      <text>
        <r>
          <rPr>
            <b/>
            <sz val="8"/>
            <color indexed="81"/>
            <rFont val="Tahoma"/>
            <family val="2"/>
          </rPr>
          <t>Sherry.Eagle:</t>
        </r>
        <r>
          <rPr>
            <sz val="8"/>
            <color indexed="81"/>
            <rFont val="Tahoma"/>
            <family val="2"/>
          </rPr>
          <t xml:space="preserve">
SYIP SHOWS PREV ALLOC - THIS NEEDS TO BE MOVED OFF AND TO BE ACCOUNT</t>
        </r>
      </text>
    </comment>
    <comment ref="AA85" authorId="0" shapeId="0">
      <text>
        <r>
          <rPr>
            <b/>
            <sz val="8"/>
            <color indexed="81"/>
            <rFont val="Tahoma"/>
            <charset val="1"/>
          </rPr>
          <t>Sherry.Eagle:</t>
        </r>
        <r>
          <rPr>
            <sz val="8"/>
            <color indexed="81"/>
            <rFont val="Tahoma"/>
            <charset val="1"/>
          </rPr>
          <t xml:space="preserve">
This subtracts out the VNDIA Funds above of $260k</t>
        </r>
      </text>
    </comment>
  </commentList>
</comments>
</file>

<file path=xl/sharedStrings.xml><?xml version="1.0" encoding="utf-8"?>
<sst xmlns="http://schemas.openxmlformats.org/spreadsheetml/2006/main" count="406" uniqueCount="114">
  <si>
    <t>MPO Regional Priority Projects for CMAQ FY 14-19</t>
  </si>
  <si>
    <t>Phase</t>
  </si>
  <si>
    <t>Total Project Cost</t>
  </si>
  <si>
    <t>Tri-Cities MPO CMAQ Allocations for FY 14-19 SYIP</t>
  </si>
  <si>
    <t>Balance to Complete after FY-19</t>
  </si>
  <si>
    <t>Comments</t>
  </si>
  <si>
    <t>No.</t>
  </si>
  <si>
    <t>Jurisdiction</t>
  </si>
  <si>
    <t>UPC</t>
  </si>
  <si>
    <t>Project Description</t>
  </si>
  <si>
    <t>FY-14</t>
  </si>
  <si>
    <t>FY-15</t>
  </si>
  <si>
    <t>FY-16</t>
  </si>
  <si>
    <t>FY-17</t>
  </si>
  <si>
    <t>FY-18</t>
  </si>
  <si>
    <t>FY-19</t>
  </si>
  <si>
    <t>Total Allocations FY 14-19</t>
  </si>
  <si>
    <t>Regionwide</t>
  </si>
  <si>
    <t>T204</t>
  </si>
  <si>
    <t xml:space="preserve">Ridefinders for Tri-Cities </t>
  </si>
  <si>
    <t>PE</t>
  </si>
  <si>
    <t>Increased Yearly Allocation to 35K in FY-15</t>
  </si>
  <si>
    <t>Chesterfield</t>
  </si>
  <si>
    <t>Route 1 NB right turn lane at Woods Edge Road</t>
  </si>
  <si>
    <t>Need $35,930 for add'l RW in FY-15</t>
  </si>
  <si>
    <t>RW</t>
  </si>
  <si>
    <t>CN</t>
  </si>
  <si>
    <t>Route 144 Harrowgate Road &amp; South Street (turn ln &amp; sdwlk</t>
  </si>
  <si>
    <t>Project delayed by one year due to FY-14 funding cut.</t>
  </si>
  <si>
    <t>Colonial Heights</t>
  </si>
  <si>
    <t>Route 144 Temple &amp; Conduit Intersection Improvement, extend a right turn LN from W/B Temple Ave. onto N/B Conduit</t>
  </si>
  <si>
    <t>Route 1/Dupuy Avenue (intersection)</t>
  </si>
  <si>
    <t>Branders Bridge Road &amp; Route 1 intersection</t>
  </si>
  <si>
    <t>Route 144 Temple Avenue Corridor Signal Coordination</t>
  </si>
  <si>
    <t>Route 1 &amp; Westover Avenue</t>
  </si>
  <si>
    <t>Hopewell</t>
  </si>
  <si>
    <t>Hopewell - Rte 10 Improve Intersection</t>
  </si>
  <si>
    <t>Route 36 WBL at Jefferson Park Road</t>
  </si>
  <si>
    <t>Petersburg</t>
  </si>
  <si>
    <t>South Crater Rd Area Signal Coordination</t>
  </si>
  <si>
    <t>VNDIA Fort Lee Area BRAC Project for Puddledock Rd Intersection @ Industrial Drive</t>
  </si>
  <si>
    <t>This is one of several VNDIA Fort Lee Area BRAC projects in the Tri-Cities Area. This project intersection area was identified as a deficiency in the Fort Lee Study.  VNDIA funds will pay for half of project cost and must be matched by a MPO funding source such as CMAQ or RSTP.</t>
  </si>
  <si>
    <t>PE-VNDIA</t>
  </si>
  <si>
    <t>RW-VNDIA</t>
  </si>
  <si>
    <t>CN-VNDIA</t>
  </si>
  <si>
    <t>T13352</t>
  </si>
  <si>
    <t>Petersburg - Vehicle Detection - 30 Intersections</t>
  </si>
  <si>
    <t>T13353</t>
  </si>
  <si>
    <t>Petersburg - Citywide Signal Retiming</t>
  </si>
  <si>
    <t>T13354</t>
  </si>
  <si>
    <t>Extend LTL S. Crater Rd. &amp; Morton</t>
  </si>
  <si>
    <t>T13355</t>
  </si>
  <si>
    <t>S. Crater Road at Medical Park Boulevard</t>
  </si>
  <si>
    <t>T13356</t>
  </si>
  <si>
    <t>Petersburg Signal Upgrade</t>
  </si>
  <si>
    <t>Prince George</t>
  </si>
  <si>
    <t xml:space="preserve">CONSTRUCT LT LANE NB ON RTE 630 ONTO RTE 460 FOR WB TRAFFIC </t>
  </si>
  <si>
    <t>Rte 460 - Add WB LTL at Rte 657</t>
  </si>
  <si>
    <t>Balance to Complete</t>
  </si>
  <si>
    <t>Legend</t>
  </si>
  <si>
    <t>New CMAQ Budget</t>
  </si>
  <si>
    <t>New VNDIA Fort Lee BRAC Area Project</t>
  </si>
  <si>
    <t>Old CMAQ Budget</t>
  </si>
  <si>
    <t>NA</t>
  </si>
  <si>
    <t>New Project</t>
  </si>
  <si>
    <t>Map-21 Reduction</t>
  </si>
  <si>
    <t>New FY 14-19 Funding</t>
  </si>
  <si>
    <t>Total Allocations</t>
  </si>
  <si>
    <t>FY 14-19 Funding Moved Up to Earlier Years</t>
  </si>
  <si>
    <t>Balance</t>
  </si>
  <si>
    <t>FY 14-19 Funding Delayed to Later Years</t>
  </si>
  <si>
    <t>FY-14 80%</t>
  </si>
  <si>
    <t>FY-14 20%</t>
  </si>
  <si>
    <t>FY-15 80%</t>
  </si>
  <si>
    <t xml:space="preserve"> FY-15 20%</t>
  </si>
  <si>
    <t>FY-16 80%</t>
  </si>
  <si>
    <t>FY-16 20%</t>
  </si>
  <si>
    <t>FY-17 80%</t>
  </si>
  <si>
    <t>FY-17 20%</t>
  </si>
  <si>
    <t>FY-18 80%</t>
  </si>
  <si>
    <t>FY-18 20%</t>
  </si>
  <si>
    <t>FY-19 80%</t>
  </si>
  <si>
    <t>FY-19 20%</t>
  </si>
  <si>
    <t>Total</t>
  </si>
  <si>
    <t>Previous Allocations</t>
  </si>
  <si>
    <t>RW Estimate increased, project needed an additional $35,930 to be fully funded.</t>
  </si>
  <si>
    <t>Rte 156 @ Rt 616 Intersection Improvements</t>
  </si>
  <si>
    <t>NEED TO ADJUST SCHEDULE IN SYSTEM TO BE PE STATE AS 12/1/2015 AND CN DATE AS 12/1/2016</t>
  </si>
  <si>
    <t>NEED TO ADJUST SCHEDULE IN SYSTEM TO BE PE START AS 12/1/2017 AND CN DATE AS 12/1/2018</t>
  </si>
  <si>
    <t>NEED TO ADJUST SCHEDULE IN SYSTEM TO BE PE START AS 12/1/2018 AND CN DATE AS 12/1/2019</t>
  </si>
  <si>
    <t>City requested MPO to move funds to fully fund UPC 3945 because they did not have their match for the Rev Sh Funds, 3945 was ready to go to advertisement.  MPO &amp; City agreed to move funds from this project and delay it to fully fund a higher priority.   Schedule in system needs to be updated.</t>
  </si>
  <si>
    <t>City of Petersburg</t>
  </si>
  <si>
    <t>S. Crater Rd. at Sycamore St.</t>
  </si>
  <si>
    <t>S. Crater Rd. at Flank Rd.</t>
  </si>
  <si>
    <t>S. Crater Rd. at Graham Rd. RTL</t>
  </si>
  <si>
    <t>Johnson Rd. at South Boulevard</t>
  </si>
  <si>
    <t>Petersburg crash truck</t>
  </si>
  <si>
    <t>6 PAT buses</t>
  </si>
  <si>
    <t>N. Normandy Dr. at Wagner Rd.</t>
  </si>
  <si>
    <t>Application total lists 835,000, but 85,000 for PE and 450,000 for CN.</t>
  </si>
  <si>
    <t>S. Crater Road at Wagner RTL</t>
  </si>
  <si>
    <t>Rt. 106 &amp; Rt. 616</t>
  </si>
  <si>
    <t>Petersburg Park &amp; Ride Lot</t>
  </si>
  <si>
    <t>NEW PROJECTS THAT WERE NOT SELECTED:</t>
  </si>
  <si>
    <t>Revised FY14-19 Funding (new  or adjusted)</t>
  </si>
  <si>
    <t>Removed from that FY</t>
  </si>
  <si>
    <t>Project delayed by one year due to FY-14 funding cut.   RW Phase will be delayed until FY15 funds are available which would be  7/1/2014, so that is a delay at minimum of 4 months.   CN Phase will be delayed until FY16 Funds are available which would be 7/1/2015, so that is a minimum delay of 3 months.   Construction would be completed in 1 year then we have 1 year to fully fund after completion, which will give us until FY18.</t>
  </si>
  <si>
    <t>S. Crater Rd. LTL at Wal-Mart entrance</t>
  </si>
  <si>
    <t>Currently only a PE Project, Schedule will need to be updated to add RW &amp; CN Phases.  Estimate in PCES needs to be updated.  All phases fully funded</t>
  </si>
  <si>
    <t>Overfunding shown due to $1,874,676 of Rev Sh Funds and $1,874,676 of City matching funds in the SYIP, which the City has requested the Rev Sh funds be de-allocated  (they do not have their matching funds).  This de-allocation to be done by CTB.</t>
  </si>
  <si>
    <t>Total Estimate was just decreased from $1,798,854 to $1,545,042 on 3/16/13, resulting in project now being overfunded.  AD 3/12/13</t>
  </si>
  <si>
    <t>SYIP CURRENTLY SHOWS PREV FUNDS OF $339,055 - THESE FUNDS NEED TO BE MOVED TO BALANCE ENTRY ACCOUNT OR ANOTHER PROJECT</t>
  </si>
  <si>
    <t>This is one of several VNDIA Fort Lee Area BRAC projects in the Tri-Cities Area. This project intersection area was identified as a deficiency in the Fort Lee Study.  VNDIA funds will pay for half of project cost and must be matched by any funding source.    VNDIA Allocations need to  be allocated in FY14 or FY15.  Also, VNDIA Allocations are not shown in SYIP, but the project is fully funded with CMAQ Funds.   Balance to complete is VNDIA Allocations amount.</t>
  </si>
  <si>
    <t>Increased Yearly Allocation to 35K in FY-15.  Estimate in PCES needs to be increased to $435k to fully balance allocations to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</si>
</sst>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sz val="10"/>
      <name val="Arial"/>
      <family val="2"/>
    </font>
    <font>
      <sz val="11"/>
      <color rgb="FFFF0000"/>
      <name val="Calibri"/>
      <family val="2"/>
      <scheme val="minor"/>
    </font>
    <font>
      <sz val="8"/>
      <color indexed="81"/>
      <name val="Tahoma"/>
      <family val="2"/>
    </font>
    <font>
      <b/>
      <sz val="8"/>
      <color indexed="81"/>
      <name val="Tahoma"/>
      <family val="2"/>
    </font>
    <font>
      <b/>
      <sz val="11"/>
      <name val="Calibri"/>
      <family val="2"/>
      <scheme val="minor"/>
    </font>
    <font>
      <sz val="8"/>
      <color indexed="81"/>
      <name val="Tahoma"/>
      <charset val="1"/>
    </font>
    <font>
      <b/>
      <sz val="8"/>
      <color indexed="81"/>
      <name val="Tahoma"/>
      <charset val="1"/>
    </font>
    <font>
      <b/>
      <sz val="12"/>
      <name val="Calibri"/>
      <family val="2"/>
      <scheme val="minor"/>
    </font>
    <font>
      <sz val="12"/>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0.34998626667073579"/>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cellStyleXfs>
  <cellXfs count="336">
    <xf numFmtId="0" fontId="0" fillId="0" borderId="0" xfId="0"/>
    <xf numFmtId="0" fontId="0" fillId="0" borderId="0" xfId="0" applyBorder="1"/>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4" xfId="0" applyFont="1" applyBorder="1" applyAlignment="1">
      <alignment horizontal="center" wrapText="1"/>
    </xf>
    <xf numFmtId="164" fontId="4" fillId="0" borderId="4" xfId="1" applyNumberFormat="1" applyFont="1" applyBorder="1" applyAlignment="1">
      <alignment horizontal="center"/>
    </xf>
    <xf numFmtId="164" fontId="4" fillId="0" borderId="4" xfId="1" applyNumberFormat="1" applyFont="1" applyBorder="1" applyAlignment="1">
      <alignment horizontal="center" wrapText="1"/>
    </xf>
    <xf numFmtId="0" fontId="4" fillId="0" borderId="0" xfId="0" applyFont="1" applyBorder="1" applyAlignment="1">
      <alignment horizontal="center"/>
    </xf>
    <xf numFmtId="0" fontId="4" fillId="0" borderId="0" xfId="0" applyFont="1" applyAlignment="1">
      <alignment horizontal="center"/>
    </xf>
    <xf numFmtId="0" fontId="0" fillId="0" borderId="10" xfId="0" applyBorder="1" applyAlignment="1">
      <alignment horizontal="center" vertical="top"/>
    </xf>
    <xf numFmtId="0" fontId="0" fillId="0" borderId="4" xfId="0" applyBorder="1" applyAlignment="1">
      <alignment horizontal="center" vertical="top"/>
    </xf>
    <xf numFmtId="0" fontId="5" fillId="0" borderId="16" xfId="0" applyFont="1" applyFill="1" applyBorder="1" applyAlignment="1">
      <alignment horizontal="center" vertical="top"/>
    </xf>
    <xf numFmtId="0" fontId="0" fillId="0" borderId="4" xfId="0" applyBorder="1" applyAlignment="1">
      <alignment horizontal="center" vertical="top" wrapText="1"/>
    </xf>
    <xf numFmtId="0" fontId="0" fillId="0" borderId="17" xfId="0" applyBorder="1"/>
    <xf numFmtId="44" fontId="0" fillId="0" borderId="17" xfId="1" applyFont="1" applyBorder="1"/>
    <xf numFmtId="164" fontId="0" fillId="0" borderId="17" xfId="1" applyNumberFormat="1" applyFont="1" applyBorder="1"/>
    <xf numFmtId="164" fontId="0" fillId="2" borderId="17" xfId="1" applyNumberFormat="1" applyFont="1" applyFill="1" applyBorder="1"/>
    <xf numFmtId="164" fontId="0" fillId="0" borderId="18" xfId="1" applyNumberFormat="1" applyFont="1" applyBorder="1"/>
    <xf numFmtId="0" fontId="0" fillId="0" borderId="8" xfId="0" applyBorder="1" applyAlignment="1">
      <alignment horizontal="left" vertical="top" wrapText="1"/>
    </xf>
    <xf numFmtId="0" fontId="0" fillId="0" borderId="17" xfId="0" applyFill="1" applyBorder="1"/>
    <xf numFmtId="44" fontId="0" fillId="0" borderId="17" xfId="1" applyFont="1" applyFill="1" applyBorder="1"/>
    <xf numFmtId="164" fontId="0" fillId="0" borderId="17" xfId="1" applyNumberFormat="1" applyFont="1" applyFill="1" applyBorder="1"/>
    <xf numFmtId="164" fontId="0" fillId="0" borderId="8" xfId="1" applyNumberFormat="1" applyFont="1" applyBorder="1"/>
    <xf numFmtId="0" fontId="0" fillId="0" borderId="0" xfId="0" applyFill="1" applyBorder="1"/>
    <xf numFmtId="0" fontId="0" fillId="0" borderId="0" xfId="0" applyFill="1"/>
    <xf numFmtId="0" fontId="0" fillId="0" borderId="12" xfId="0" applyFill="1" applyBorder="1"/>
    <xf numFmtId="44" fontId="0" fillId="0" borderId="12" xfId="1" applyFont="1" applyFill="1" applyBorder="1"/>
    <xf numFmtId="164" fontId="0" fillId="0" borderId="12" xfId="1" applyNumberFormat="1" applyFont="1" applyBorder="1"/>
    <xf numFmtId="164" fontId="0" fillId="2" borderId="12" xfId="1" applyNumberFormat="1" applyFont="1" applyFill="1" applyBorder="1"/>
    <xf numFmtId="164" fontId="0" fillId="0" borderId="19" xfId="1" applyNumberFormat="1" applyFont="1" applyBorder="1"/>
    <xf numFmtId="164" fontId="0" fillId="0" borderId="11" xfId="1" applyNumberFormat="1" applyFont="1" applyBorder="1"/>
    <xf numFmtId="164" fontId="0" fillId="0" borderId="12" xfId="1" applyNumberFormat="1" applyFont="1" applyFill="1" applyBorder="1"/>
    <xf numFmtId="0" fontId="0" fillId="0" borderId="12" xfId="0" applyBorder="1"/>
    <xf numFmtId="44" fontId="0" fillId="0" borderId="12" xfId="1" applyFont="1" applyBorder="1"/>
    <xf numFmtId="164" fontId="0" fillId="3" borderId="12" xfId="1" applyNumberFormat="1" applyFont="1" applyFill="1" applyBorder="1"/>
    <xf numFmtId="0" fontId="0" fillId="0" borderId="11" xfId="0" applyBorder="1"/>
    <xf numFmtId="44" fontId="0" fillId="0" borderId="11" xfId="1" applyFont="1" applyBorder="1"/>
    <xf numFmtId="164" fontId="0" fillId="0" borderId="11" xfId="1" applyNumberFormat="1" applyFont="1" applyFill="1" applyBorder="1"/>
    <xf numFmtId="164" fontId="0" fillId="3" borderId="0" xfId="1" applyNumberFormat="1" applyFont="1" applyFill="1" applyBorder="1"/>
    <xf numFmtId="164" fontId="0" fillId="2" borderId="11" xfId="1" applyNumberFormat="1" applyFont="1" applyFill="1" applyBorder="1"/>
    <xf numFmtId="164" fontId="0" fillId="0" borderId="14" xfId="1" applyNumberFormat="1" applyFont="1" applyBorder="1"/>
    <xf numFmtId="164" fontId="0" fillId="0" borderId="12" xfId="1" applyNumberFormat="1" applyFont="1" applyFill="1" applyBorder="1" applyAlignment="1">
      <alignment horizontal="center"/>
    </xf>
    <xf numFmtId="164" fontId="0" fillId="0" borderId="20" xfId="1" applyNumberFormat="1" applyFont="1" applyBorder="1"/>
    <xf numFmtId="164" fontId="0" fillId="0" borderId="0" xfId="1" applyNumberFormat="1" applyFont="1" applyFill="1" applyBorder="1"/>
    <xf numFmtId="164" fontId="0" fillId="0" borderId="21" xfId="1" applyNumberFormat="1" applyFont="1" applyBorder="1"/>
    <xf numFmtId="164" fontId="0" fillId="4" borderId="21" xfId="1" applyNumberFormat="1" applyFont="1" applyFill="1" applyBorder="1"/>
    <xf numFmtId="0" fontId="0" fillId="0" borderId="11" xfId="0" applyFill="1" applyBorder="1"/>
    <xf numFmtId="44" fontId="0" fillId="0" borderId="11" xfId="1" applyFont="1" applyFill="1" applyBorder="1"/>
    <xf numFmtId="164" fontId="0" fillId="3" borderId="11" xfId="1" applyNumberFormat="1" applyFont="1" applyFill="1" applyBorder="1"/>
    <xf numFmtId="0" fontId="0" fillId="5" borderId="17" xfId="0" applyFill="1" applyBorder="1"/>
    <xf numFmtId="44" fontId="0" fillId="5" borderId="17" xfId="1" applyFont="1" applyFill="1" applyBorder="1"/>
    <xf numFmtId="0" fontId="0" fillId="5" borderId="24" xfId="0" applyFill="1" applyBorder="1"/>
    <xf numFmtId="44" fontId="0" fillId="5" borderId="24" xfId="1" applyFont="1" applyFill="1" applyBorder="1"/>
    <xf numFmtId="164" fontId="0" fillId="0" borderId="24" xfId="1" applyNumberFormat="1" applyFont="1" applyBorder="1"/>
    <xf numFmtId="164" fontId="0" fillId="0" borderId="25" xfId="1" applyNumberFormat="1" applyFont="1" applyBorder="1"/>
    <xf numFmtId="0" fontId="0" fillId="5" borderId="12" xfId="0" applyFill="1" applyBorder="1"/>
    <xf numFmtId="44" fontId="0" fillId="5" borderId="12" xfId="1" applyFont="1" applyFill="1" applyBorder="1"/>
    <xf numFmtId="164" fontId="0" fillId="6" borderId="12" xfId="1" applyNumberFormat="1" applyFont="1" applyFill="1" applyBorder="1"/>
    <xf numFmtId="0" fontId="0" fillId="5" borderId="11" xfId="0" applyFill="1" applyBorder="1"/>
    <xf numFmtId="44" fontId="0" fillId="5" borderId="11" xfId="1" applyFont="1" applyFill="1" applyBorder="1"/>
    <xf numFmtId="0" fontId="0" fillId="7" borderId="16" xfId="0" applyFill="1" applyBorder="1" applyAlignment="1">
      <alignment horizontal="center" vertical="top"/>
    </xf>
    <xf numFmtId="0" fontId="0" fillId="7" borderId="24" xfId="0" applyFill="1" applyBorder="1"/>
    <xf numFmtId="44" fontId="0" fillId="7" borderId="24" xfId="1" applyFont="1" applyFill="1" applyBorder="1"/>
    <xf numFmtId="164" fontId="0" fillId="2" borderId="24" xfId="1" applyNumberFormat="1" applyFont="1" applyFill="1" applyBorder="1"/>
    <xf numFmtId="0" fontId="0" fillId="7" borderId="12" xfId="0" applyFill="1" applyBorder="1"/>
    <xf numFmtId="44" fontId="0" fillId="7" borderId="12" xfId="1" applyFont="1" applyFill="1" applyBorder="1"/>
    <xf numFmtId="0" fontId="0" fillId="7" borderId="13" xfId="0" applyFill="1" applyBorder="1" applyAlignment="1">
      <alignment horizontal="center" vertical="top"/>
    </xf>
    <xf numFmtId="0" fontId="0" fillId="7" borderId="11" xfId="0" applyFill="1" applyBorder="1"/>
    <xf numFmtId="44" fontId="0" fillId="7" borderId="11" xfId="1" applyFont="1" applyFill="1" applyBorder="1"/>
    <xf numFmtId="0" fontId="0" fillId="7" borderId="17" xfId="0" applyFill="1" applyBorder="1"/>
    <xf numFmtId="44" fontId="0" fillId="7" borderId="17" xfId="1" applyFont="1" applyFill="1" applyBorder="1"/>
    <xf numFmtId="164" fontId="0" fillId="0" borderId="0" xfId="1" applyNumberFormat="1" applyFont="1" applyBorder="1"/>
    <xf numFmtId="0" fontId="0" fillId="8" borderId="28" xfId="0" applyFill="1" applyBorder="1"/>
    <xf numFmtId="0" fontId="0" fillId="8" borderId="0" xfId="0" applyFill="1" applyBorder="1"/>
    <xf numFmtId="0" fontId="0" fillId="8" borderId="0" xfId="0" applyFill="1" applyBorder="1" applyAlignment="1">
      <alignment wrapText="1"/>
    </xf>
    <xf numFmtId="164" fontId="0" fillId="8" borderId="0" xfId="1" applyNumberFormat="1" applyFont="1" applyFill="1" applyBorder="1"/>
    <xf numFmtId="164" fontId="0" fillId="8" borderId="29" xfId="1" applyNumberFormat="1" applyFont="1" applyFill="1" applyBorder="1"/>
    <xf numFmtId="0" fontId="0" fillId="8" borderId="29" xfId="0" applyFill="1" applyBorder="1" applyAlignment="1">
      <alignment horizontal="left" wrapText="1"/>
    </xf>
    <xf numFmtId="0" fontId="0" fillId="8" borderId="0" xfId="0" applyFill="1"/>
    <xf numFmtId="0" fontId="0" fillId="8" borderId="10" xfId="0" applyFill="1" applyBorder="1"/>
    <xf numFmtId="0" fontId="0" fillId="8" borderId="12" xfId="0" applyFill="1" applyBorder="1"/>
    <xf numFmtId="0" fontId="0" fillId="8" borderId="12" xfId="0" applyFill="1" applyBorder="1" applyAlignment="1">
      <alignment wrapText="1"/>
    </xf>
    <xf numFmtId="164" fontId="4" fillId="0" borderId="24" xfId="1" applyNumberFormat="1" applyFont="1" applyBorder="1" applyAlignment="1">
      <alignment horizontal="center"/>
    </xf>
    <xf numFmtId="164" fontId="4" fillId="0" borderId="12" xfId="1" applyNumberFormat="1" applyFont="1" applyBorder="1" applyAlignment="1">
      <alignment horizontal="center"/>
    </xf>
    <xf numFmtId="164" fontId="2" fillId="9" borderId="12" xfId="1" applyNumberFormat="1" applyFont="1" applyFill="1" applyBorder="1" applyAlignment="1">
      <alignment horizontal="center"/>
    </xf>
    <xf numFmtId="164" fontId="2" fillId="4" borderId="12" xfId="1" applyNumberFormat="1" applyFont="1" applyFill="1" applyBorder="1" applyAlignment="1">
      <alignment horizontal="center"/>
    </xf>
    <xf numFmtId="0" fontId="0" fillId="8" borderId="20" xfId="0" applyFill="1" applyBorder="1" applyAlignment="1">
      <alignment horizontal="left" wrapText="1"/>
    </xf>
    <xf numFmtId="0" fontId="0" fillId="0" borderId="30" xfId="0" applyFill="1" applyBorder="1"/>
    <xf numFmtId="0" fontId="0" fillId="4" borderId="12" xfId="0" applyFill="1" applyBorder="1"/>
    <xf numFmtId="0" fontId="3" fillId="9" borderId="28" xfId="0" applyFont="1" applyFill="1" applyBorder="1"/>
    <xf numFmtId="0" fontId="2" fillId="9" borderId="0" xfId="0" applyFont="1" applyFill="1" applyBorder="1"/>
    <xf numFmtId="0" fontId="2" fillId="9" borderId="0" xfId="0" applyFont="1" applyFill="1" applyBorder="1" applyAlignment="1">
      <alignment wrapText="1"/>
    </xf>
    <xf numFmtId="0" fontId="4" fillId="4" borderId="12" xfId="0" applyFont="1" applyFill="1" applyBorder="1"/>
    <xf numFmtId="0" fontId="2" fillId="4" borderId="12" xfId="0" applyFont="1" applyFill="1" applyBorder="1"/>
    <xf numFmtId="164" fontId="0" fillId="4" borderId="12" xfId="1" applyNumberFormat="1" applyFont="1" applyFill="1" applyBorder="1" applyAlignment="1">
      <alignment horizontal="center"/>
    </xf>
    <xf numFmtId="164" fontId="0" fillId="9" borderId="0" xfId="1" applyNumberFormat="1" applyFont="1" applyFill="1" applyBorder="1" applyAlignment="1">
      <alignment horizontal="center"/>
    </xf>
    <xf numFmtId="164" fontId="0" fillId="9" borderId="29" xfId="1" applyNumberFormat="1" applyFont="1" applyFill="1" applyBorder="1" applyAlignment="1">
      <alignment horizontal="center"/>
    </xf>
    <xf numFmtId="0" fontId="2" fillId="8" borderId="29" xfId="0" applyFont="1" applyFill="1" applyBorder="1" applyAlignment="1">
      <alignment horizontal="left" wrapText="1"/>
    </xf>
    <xf numFmtId="0" fontId="2" fillId="0" borderId="0" xfId="0" applyFont="1" applyFill="1" applyBorder="1"/>
    <xf numFmtId="0" fontId="2" fillId="2" borderId="0" xfId="0" applyFont="1" applyFill="1" applyBorder="1"/>
    <xf numFmtId="0" fontId="2" fillId="5" borderId="28" xfId="0" applyFont="1" applyFill="1" applyBorder="1"/>
    <xf numFmtId="0" fontId="4" fillId="9" borderId="0" xfId="0" applyFont="1" applyFill="1" applyBorder="1"/>
    <xf numFmtId="0" fontId="4" fillId="9" borderId="0" xfId="0" applyFont="1" applyFill="1" applyBorder="1" applyAlignment="1">
      <alignment wrapText="1"/>
    </xf>
    <xf numFmtId="0" fontId="4" fillId="2" borderId="12" xfId="0" applyFont="1" applyFill="1" applyBorder="1"/>
    <xf numFmtId="0" fontId="2" fillId="2" borderId="12" xfId="0" applyFont="1" applyFill="1" applyBorder="1"/>
    <xf numFmtId="164" fontId="0" fillId="2" borderId="12" xfId="1" applyNumberFormat="1" applyFont="1" applyFill="1" applyBorder="1" applyAlignment="1">
      <alignment horizontal="center"/>
    </xf>
    <xf numFmtId="164" fontId="2" fillId="9" borderId="0" xfId="1" applyNumberFormat="1" applyFont="1" applyFill="1" applyBorder="1"/>
    <xf numFmtId="164" fontId="2" fillId="9" borderId="29" xfId="1" applyNumberFormat="1" applyFont="1" applyFill="1" applyBorder="1"/>
    <xf numFmtId="0" fontId="4" fillId="8" borderId="29" xfId="0" applyFont="1" applyFill="1" applyBorder="1" applyAlignment="1">
      <alignment horizontal="left" wrapText="1"/>
    </xf>
    <xf numFmtId="0" fontId="2" fillId="7" borderId="28" xfId="0" applyFont="1" applyFill="1" applyBorder="1"/>
    <xf numFmtId="0" fontId="4" fillId="10" borderId="12" xfId="0" applyFont="1" applyFill="1" applyBorder="1"/>
    <xf numFmtId="0" fontId="2" fillId="10" borderId="12" xfId="0" applyFont="1" applyFill="1" applyBorder="1"/>
    <xf numFmtId="164" fontId="0" fillId="10" borderId="12" xfId="1" applyNumberFormat="1" applyFont="1" applyFill="1" applyBorder="1"/>
    <xf numFmtId="164" fontId="0" fillId="10" borderId="12" xfId="1" applyNumberFormat="1" applyFont="1" applyFill="1" applyBorder="1" applyAlignment="1">
      <alignment horizontal="center"/>
    </xf>
    <xf numFmtId="0" fontId="0" fillId="2" borderId="28" xfId="0" applyFill="1" applyBorder="1"/>
    <xf numFmtId="0" fontId="6" fillId="9" borderId="0" xfId="0" applyFont="1" applyFill="1" applyBorder="1"/>
    <xf numFmtId="0" fontId="6" fillId="9" borderId="0" xfId="0" applyFont="1" applyFill="1" applyBorder="1" applyAlignment="1">
      <alignment wrapText="1"/>
    </xf>
    <xf numFmtId="0" fontId="4" fillId="0" borderId="12" xfId="0" applyFont="1" applyFill="1" applyBorder="1"/>
    <xf numFmtId="164" fontId="0" fillId="11" borderId="12" xfId="1" applyNumberFormat="1" applyFont="1" applyFill="1" applyBorder="1"/>
    <xf numFmtId="164" fontId="0" fillId="9" borderId="0" xfId="1" applyNumberFormat="1" applyFont="1" applyFill="1" applyBorder="1"/>
    <xf numFmtId="164" fontId="0" fillId="9" borderId="29" xfId="1" applyNumberFormat="1" applyFont="1" applyFill="1" applyBorder="1"/>
    <xf numFmtId="0" fontId="6" fillId="8" borderId="29" xfId="0" applyFont="1" applyFill="1" applyBorder="1" applyAlignment="1">
      <alignment horizontal="left" wrapText="1"/>
    </xf>
    <xf numFmtId="0" fontId="0" fillId="6" borderId="28" xfId="0" applyFill="1" applyBorder="1"/>
    <xf numFmtId="0" fontId="0" fillId="12" borderId="31" xfId="0" applyFill="1" applyBorder="1"/>
    <xf numFmtId="0" fontId="6" fillId="9" borderId="32" xfId="0" applyFont="1" applyFill="1" applyBorder="1"/>
    <xf numFmtId="0" fontId="6" fillId="9" borderId="32" xfId="0" applyFont="1" applyFill="1" applyBorder="1" applyAlignment="1">
      <alignment wrapText="1"/>
    </xf>
    <xf numFmtId="0" fontId="0" fillId="9" borderId="32" xfId="0" applyFill="1" applyBorder="1"/>
    <xf numFmtId="164" fontId="0" fillId="9" borderId="32" xfId="1" applyNumberFormat="1" applyFont="1" applyFill="1" applyBorder="1"/>
    <xf numFmtId="164" fontId="0" fillId="0" borderId="32" xfId="1" applyNumberFormat="1" applyFont="1" applyBorder="1"/>
    <xf numFmtId="164" fontId="0" fillId="9" borderId="33" xfId="1" applyNumberFormat="1" applyFont="1" applyFill="1" applyBorder="1"/>
    <xf numFmtId="0" fontId="6" fillId="8" borderId="33" xfId="0" applyFont="1" applyFill="1" applyBorder="1" applyAlignment="1">
      <alignment horizontal="left" wrapText="1"/>
    </xf>
    <xf numFmtId="0" fontId="0" fillId="0" borderId="0" xfId="0" applyAlignment="1">
      <alignment wrapText="1"/>
    </xf>
    <xf numFmtId="164" fontId="0" fillId="0" borderId="0" xfId="1" applyNumberFormat="1" applyFont="1"/>
    <xf numFmtId="0" fontId="0" fillId="0" borderId="0" xfId="0" applyAlignment="1">
      <alignment horizontal="left" wrapText="1"/>
    </xf>
    <xf numFmtId="0" fontId="4" fillId="0" borderId="12" xfId="0" applyFont="1" applyFill="1" applyBorder="1" applyAlignment="1">
      <alignment horizontal="left"/>
    </xf>
    <xf numFmtId="164" fontId="0" fillId="0" borderId="34" xfId="1" applyNumberFormat="1" applyFont="1" applyBorder="1"/>
    <xf numFmtId="164" fontId="0" fillId="0" borderId="34" xfId="1" applyNumberFormat="1" applyFont="1" applyFill="1" applyBorder="1"/>
    <xf numFmtId="164" fontId="4" fillId="10" borderId="4" xfId="1" applyNumberFormat="1" applyFont="1" applyFill="1" applyBorder="1" applyAlignment="1">
      <alignment horizontal="center"/>
    </xf>
    <xf numFmtId="44" fontId="0" fillId="0" borderId="34" xfId="1" applyFont="1" applyFill="1" applyBorder="1"/>
    <xf numFmtId="0" fontId="4" fillId="0" borderId="34" xfId="0" applyFont="1" applyBorder="1" applyAlignment="1">
      <alignment horizontal="center"/>
    </xf>
    <xf numFmtId="164" fontId="0" fillId="0" borderId="16" xfId="1" applyNumberFormat="1" applyFont="1" applyBorder="1"/>
    <xf numFmtId="164" fontId="0" fillId="0" borderId="24" xfId="1" applyNumberFormat="1" applyFont="1" applyFill="1" applyBorder="1"/>
    <xf numFmtId="164" fontId="0" fillId="0" borderId="4" xfId="1" applyNumberFormat="1" applyFont="1" applyBorder="1"/>
    <xf numFmtId="164" fontId="0" fillId="2" borderId="4" xfId="1" applyNumberFormat="1" applyFont="1" applyFill="1" applyBorder="1"/>
    <xf numFmtId="164" fontId="0" fillId="0" borderId="36" xfId="1" applyNumberFormat="1" applyFont="1" applyBorder="1"/>
    <xf numFmtId="164" fontId="0" fillId="0" borderId="37" xfId="1" applyNumberFormat="1" applyFont="1" applyFill="1" applyBorder="1"/>
    <xf numFmtId="0" fontId="0" fillId="5" borderId="34" xfId="0" applyFill="1" applyBorder="1"/>
    <xf numFmtId="0" fontId="0" fillId="0" borderId="37" xfId="0" applyBorder="1"/>
    <xf numFmtId="0" fontId="0" fillId="7" borderId="4" xfId="0" applyFill="1" applyBorder="1" applyAlignment="1">
      <alignment vertical="top"/>
    </xf>
    <xf numFmtId="0" fontId="0" fillId="7" borderId="16" xfId="0" applyFill="1" applyBorder="1" applyAlignment="1">
      <alignment vertical="top"/>
    </xf>
    <xf numFmtId="0" fontId="0" fillId="7" borderId="13" xfId="0" applyFill="1" applyBorder="1" applyAlignment="1">
      <alignment vertical="top"/>
    </xf>
    <xf numFmtId="164" fontId="0" fillId="2" borderId="34" xfId="1" applyNumberFormat="1" applyFont="1" applyFill="1" applyBorder="1"/>
    <xf numFmtId="164" fontId="0" fillId="4" borderId="36" xfId="1" applyNumberFormat="1" applyFont="1" applyFill="1" applyBorder="1"/>
    <xf numFmtId="0" fontId="0" fillId="0" borderId="34" xfId="0" applyFill="1" applyBorder="1"/>
    <xf numFmtId="164" fontId="0" fillId="3" borderId="34" xfId="1" applyNumberFormat="1" applyFont="1" applyFill="1" applyBorder="1"/>
    <xf numFmtId="0" fontId="0" fillId="7" borderId="34" xfId="0" applyFill="1" applyBorder="1"/>
    <xf numFmtId="164" fontId="0" fillId="0" borderId="42" xfId="1" applyNumberFormat="1" applyFont="1" applyFill="1" applyBorder="1"/>
    <xf numFmtId="164" fontId="0" fillId="0" borderId="42" xfId="1" applyNumberFormat="1" applyFont="1" applyBorder="1"/>
    <xf numFmtId="0" fontId="2" fillId="0" borderId="35" xfId="0" applyFont="1" applyFill="1" applyBorder="1" applyAlignment="1">
      <alignment horizontal="center" wrapText="1"/>
    </xf>
    <xf numFmtId="0" fontId="2" fillId="0" borderId="12" xfId="0" applyFont="1" applyFill="1" applyBorder="1"/>
    <xf numFmtId="164" fontId="0" fillId="0" borderId="0" xfId="0" applyNumberFormat="1" applyBorder="1"/>
    <xf numFmtId="164" fontId="8" fillId="0" borderId="36" xfId="1" applyNumberFormat="1" applyFont="1" applyBorder="1"/>
    <xf numFmtId="164" fontId="4" fillId="10" borderId="35" xfId="1" applyNumberFormat="1" applyFont="1" applyFill="1" applyBorder="1" applyAlignment="1">
      <alignment horizontal="center"/>
    </xf>
    <xf numFmtId="164" fontId="4" fillId="0" borderId="45" xfId="1" applyNumberFormat="1" applyFont="1" applyBorder="1" applyAlignment="1">
      <alignment horizontal="center" wrapText="1"/>
    </xf>
    <xf numFmtId="164" fontId="0" fillId="2" borderId="0" xfId="1" applyNumberFormat="1" applyFont="1" applyFill="1" applyBorder="1"/>
    <xf numFmtId="164" fontId="0" fillId="0" borderId="36" xfId="1" applyNumberFormat="1" applyFont="1" applyFill="1" applyBorder="1"/>
    <xf numFmtId="164" fontId="0" fillId="0" borderId="21" xfId="1" applyNumberFormat="1" applyFont="1" applyFill="1" applyBorder="1"/>
    <xf numFmtId="164" fontId="0" fillId="0" borderId="20" xfId="1" applyNumberFormat="1" applyFont="1" applyFill="1" applyBorder="1"/>
    <xf numFmtId="164" fontId="1" fillId="2" borderId="17" xfId="1" applyNumberFormat="1" applyFont="1" applyFill="1" applyBorder="1"/>
    <xf numFmtId="164" fontId="8" fillId="3" borderId="34" xfId="1" applyNumberFormat="1" applyFont="1" applyFill="1" applyBorder="1"/>
    <xf numFmtId="164" fontId="8" fillId="3" borderId="17" xfId="1" applyNumberFormat="1" applyFont="1" applyFill="1" applyBorder="1"/>
    <xf numFmtId="164" fontId="1" fillId="2" borderId="34" xfId="1" applyNumberFormat="1" applyFont="1" applyFill="1" applyBorder="1"/>
    <xf numFmtId="0" fontId="2" fillId="0" borderId="43" xfId="0" applyFont="1" applyFill="1" applyBorder="1" applyAlignment="1">
      <alignment horizontal="center" wrapText="1"/>
    </xf>
    <xf numFmtId="44" fontId="0" fillId="0" borderId="4" xfId="1" applyFont="1" applyFill="1" applyBorder="1"/>
    <xf numFmtId="0" fontId="0" fillId="0" borderId="24" xfId="0" applyFill="1" applyBorder="1"/>
    <xf numFmtId="6" fontId="0" fillId="0" borderId="11" xfId="1" applyNumberFormat="1" applyFont="1" applyFill="1" applyBorder="1"/>
    <xf numFmtId="44" fontId="0" fillId="0" borderId="24" xfId="1" applyFont="1" applyFill="1" applyBorder="1"/>
    <xf numFmtId="6" fontId="0" fillId="0" borderId="16" xfId="1" applyNumberFormat="1" applyFont="1" applyFill="1" applyBorder="1"/>
    <xf numFmtId="6" fontId="0" fillId="0" borderId="34" xfId="1" applyNumberFormat="1" applyFont="1" applyFill="1" applyBorder="1"/>
    <xf numFmtId="6" fontId="0" fillId="0" borderId="12" xfId="1" applyNumberFormat="1" applyFont="1" applyFill="1" applyBorder="1"/>
    <xf numFmtId="164" fontId="2" fillId="9" borderId="12" xfId="1" applyNumberFormat="1" applyFont="1" applyFill="1" applyBorder="1" applyAlignment="1">
      <alignment horizontal="center" wrapText="1"/>
    </xf>
    <xf numFmtId="164" fontId="0" fillId="0" borderId="18" xfId="1" applyNumberFormat="1" applyFont="1" applyFill="1" applyBorder="1"/>
    <xf numFmtId="44" fontId="0" fillId="0" borderId="46" xfId="1" applyFont="1" applyFill="1" applyBorder="1"/>
    <xf numFmtId="44" fontId="0" fillId="0" borderId="16" xfId="1" applyFont="1" applyFill="1" applyBorder="1"/>
    <xf numFmtId="164" fontId="0" fillId="0" borderId="16" xfId="1" applyNumberFormat="1" applyFont="1" applyFill="1" applyBorder="1"/>
    <xf numFmtId="164" fontId="0" fillId="0" borderId="19" xfId="1" applyNumberFormat="1" applyFont="1" applyFill="1" applyBorder="1"/>
    <xf numFmtId="44" fontId="0" fillId="7" borderId="18" xfId="1" applyFont="1" applyFill="1" applyBorder="1"/>
    <xf numFmtId="44" fontId="0" fillId="7" borderId="20" xfId="1" applyFont="1" applyFill="1" applyBorder="1"/>
    <xf numFmtId="44" fontId="0" fillId="7" borderId="36" xfId="1" applyFont="1" applyFill="1" applyBorder="1"/>
    <xf numFmtId="44" fontId="0" fillId="7" borderId="21" xfId="1" applyFont="1" applyFill="1" applyBorder="1"/>
    <xf numFmtId="0" fontId="2" fillId="0" borderId="0" xfId="0" applyFont="1"/>
    <xf numFmtId="0" fontId="5" fillId="8" borderId="29" xfId="0" applyFont="1" applyFill="1" applyBorder="1" applyAlignment="1">
      <alignment horizontal="left" wrapText="1"/>
    </xf>
    <xf numFmtId="0" fontId="5" fillId="8" borderId="20" xfId="0" applyFont="1" applyFill="1" applyBorder="1" applyAlignment="1">
      <alignment horizontal="left" wrapText="1"/>
    </xf>
    <xf numFmtId="0" fontId="11" fillId="8" borderId="29" xfId="0" applyFont="1" applyFill="1" applyBorder="1" applyAlignment="1">
      <alignment horizontal="left" wrapText="1"/>
    </xf>
    <xf numFmtId="0" fontId="14" fillId="8" borderId="29" xfId="0" applyFont="1" applyFill="1" applyBorder="1" applyAlignment="1">
      <alignment horizontal="left" wrapText="1"/>
    </xf>
    <xf numFmtId="0" fontId="15" fillId="8" borderId="29" xfId="0" applyFont="1" applyFill="1" applyBorder="1" applyAlignment="1">
      <alignment horizontal="left" wrapText="1"/>
    </xf>
    <xf numFmtId="0" fontId="5" fillId="0" borderId="0" xfId="0" applyFont="1" applyAlignment="1">
      <alignment horizontal="left" wrapText="1"/>
    </xf>
    <xf numFmtId="0" fontId="5" fillId="0" borderId="0" xfId="0" applyFont="1"/>
    <xf numFmtId="42" fontId="5" fillId="0" borderId="17" xfId="1" applyNumberFormat="1" applyFont="1" applyFill="1" applyBorder="1"/>
    <xf numFmtId="42" fontId="5" fillId="0" borderId="24" xfId="1" applyNumberFormat="1" applyFont="1" applyFill="1" applyBorder="1"/>
    <xf numFmtId="42" fontId="5" fillId="0" borderId="12" xfId="1" applyNumberFormat="1" applyFont="1" applyFill="1" applyBorder="1"/>
    <xf numFmtId="42" fontId="5" fillId="0" borderId="34" xfId="1" applyNumberFormat="1" applyFont="1" applyFill="1" applyBorder="1"/>
    <xf numFmtId="42" fontId="5" fillId="0" borderId="11" xfId="1" applyNumberFormat="1" applyFont="1" applyFill="1" applyBorder="1"/>
    <xf numFmtId="42" fontId="0" fillId="0" borderId="12" xfId="1" applyNumberFormat="1" applyFont="1" applyFill="1" applyBorder="1"/>
    <xf numFmtId="42" fontId="0" fillId="0" borderId="34" xfId="1" applyNumberFormat="1" applyFont="1" applyFill="1" applyBorder="1"/>
    <xf numFmtId="42" fontId="0" fillId="0" borderId="11" xfId="1" applyNumberFormat="1" applyFont="1" applyFill="1" applyBorder="1"/>
    <xf numFmtId="42" fontId="0" fillId="0" borderId="17" xfId="1" applyNumberFormat="1" applyFont="1" applyFill="1" applyBorder="1"/>
    <xf numFmtId="42" fontId="0" fillId="5" borderId="17" xfId="1" applyNumberFormat="1" applyFont="1" applyFill="1" applyBorder="1"/>
    <xf numFmtId="42" fontId="0" fillId="5" borderId="24" xfId="1" applyNumberFormat="1" applyFont="1" applyFill="1" applyBorder="1"/>
    <xf numFmtId="42" fontId="0" fillId="5" borderId="12" xfId="1" applyNumberFormat="1" applyFont="1" applyFill="1" applyBorder="1"/>
    <xf numFmtId="42" fontId="0" fillId="5" borderId="34" xfId="1" applyNumberFormat="1" applyFont="1" applyFill="1" applyBorder="1"/>
    <xf numFmtId="42" fontId="0" fillId="5" borderId="11" xfId="1" applyNumberFormat="1" applyFont="1" applyFill="1" applyBorder="1"/>
    <xf numFmtId="42" fontId="0" fillId="7" borderId="24" xfId="1" applyNumberFormat="1" applyFont="1" applyFill="1" applyBorder="1"/>
    <xf numFmtId="42" fontId="0" fillId="7" borderId="12" xfId="1" applyNumberFormat="1" applyFont="1" applyFill="1" applyBorder="1"/>
    <xf numFmtId="42" fontId="0" fillId="7" borderId="34" xfId="1" applyNumberFormat="1" applyFont="1" applyFill="1" applyBorder="1"/>
    <xf numFmtId="42" fontId="0" fillId="7" borderId="11" xfId="1" applyNumberFormat="1" applyFont="1" applyFill="1" applyBorder="1"/>
    <xf numFmtId="42" fontId="0" fillId="7" borderId="17" xfId="1" applyNumberFormat="1" applyFont="1" applyFill="1" applyBorder="1"/>
    <xf numFmtId="164" fontId="0" fillId="0" borderId="25" xfId="1" applyNumberFormat="1" applyFont="1" applyFill="1" applyBorder="1"/>
    <xf numFmtId="0" fontId="0" fillId="7" borderId="39" xfId="0" applyFill="1" applyBorder="1" applyAlignment="1">
      <alignment horizontal="center" vertical="top"/>
    </xf>
    <xf numFmtId="0" fontId="0" fillId="7" borderId="28" xfId="0" applyFill="1" applyBorder="1" applyAlignment="1">
      <alignment horizontal="center" vertical="top"/>
    </xf>
    <xf numFmtId="0" fontId="0" fillId="7" borderId="31" xfId="0" applyFill="1" applyBorder="1" applyAlignment="1">
      <alignment horizontal="center" vertical="top"/>
    </xf>
    <xf numFmtId="0" fontId="0" fillId="7" borderId="4" xfId="0" applyFill="1" applyBorder="1" applyAlignment="1">
      <alignment horizontal="center" vertical="top"/>
    </xf>
    <xf numFmtId="0" fontId="0" fillId="7" borderId="16" xfId="0" applyFill="1" applyBorder="1" applyAlignment="1">
      <alignment horizontal="center" vertical="top"/>
    </xf>
    <xf numFmtId="0" fontId="0" fillId="7" borderId="24" xfId="0" applyFill="1" applyBorder="1" applyAlignment="1">
      <alignment horizontal="center" vertical="top"/>
    </xf>
    <xf numFmtId="0" fontId="0" fillId="7" borderId="13" xfId="0" applyFill="1" applyBorder="1" applyAlignment="1">
      <alignment horizontal="center" vertical="top"/>
    </xf>
    <xf numFmtId="0" fontId="0" fillId="7" borderId="4" xfId="0" applyFill="1" applyBorder="1" applyAlignment="1">
      <alignment horizontal="center" vertical="top" wrapText="1"/>
    </xf>
    <xf numFmtId="0" fontId="0" fillId="7" borderId="16" xfId="0" applyFill="1" applyBorder="1" applyAlignment="1">
      <alignment horizontal="center" vertical="top" wrapText="1"/>
    </xf>
    <xf numFmtId="0" fontId="0" fillId="7" borderId="13" xfId="0" applyFill="1" applyBorder="1" applyAlignment="1">
      <alignment horizontal="center" vertical="top" wrapText="1"/>
    </xf>
    <xf numFmtId="0" fontId="5" fillId="0" borderId="9" xfId="0" applyFont="1" applyFill="1" applyBorder="1" applyAlignment="1">
      <alignment horizontal="center" vertical="top" wrapText="1"/>
    </xf>
    <xf numFmtId="0" fontId="5" fillId="0" borderId="40" xfId="0" applyFont="1" applyFill="1" applyBorder="1" applyAlignment="1">
      <alignment horizontal="center" vertical="top" wrapText="1"/>
    </xf>
    <xf numFmtId="0" fontId="5" fillId="0" borderId="33"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9" xfId="0" applyFont="1" applyFill="1" applyBorder="1" applyAlignment="1">
      <alignment horizontal="left" vertical="top" wrapText="1"/>
    </xf>
    <xf numFmtId="0" fontId="5" fillId="0" borderId="40" xfId="0" applyFont="1" applyBorder="1"/>
    <xf numFmtId="0" fontId="5" fillId="0" borderId="15" xfId="0" applyFont="1" applyBorder="1"/>
    <xf numFmtId="0" fontId="5" fillId="0" borderId="40" xfId="0" applyFont="1" applyFill="1" applyBorder="1" applyAlignment="1">
      <alignment horizontal="left" vertical="top" wrapText="1"/>
    </xf>
    <xf numFmtId="0" fontId="5" fillId="0" borderId="15" xfId="0" applyFont="1" applyFill="1" applyBorder="1" applyAlignment="1">
      <alignment horizontal="left" vertical="top" wrapText="1"/>
    </xf>
    <xf numFmtId="0" fontId="0" fillId="7" borderId="1" xfId="0" applyFill="1" applyBorder="1" applyAlignment="1">
      <alignment horizontal="center" vertical="top"/>
    </xf>
    <xf numFmtId="0" fontId="0" fillId="7" borderId="24" xfId="0" applyFill="1" applyBorder="1" applyAlignment="1">
      <alignment horizontal="center" vertical="top"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4" xfId="0" applyFont="1" applyFill="1" applyBorder="1" applyAlignment="1">
      <alignment horizontal="center"/>
    </xf>
    <xf numFmtId="0" fontId="2" fillId="0" borderId="13" xfId="0" applyFont="1" applyFill="1" applyBorder="1" applyAlignment="1">
      <alignment horizontal="center"/>
    </xf>
    <xf numFmtId="0" fontId="11" fillId="0" borderId="4" xfId="0" applyFont="1" applyFill="1" applyBorder="1" applyAlignment="1">
      <alignment horizontal="center" wrapText="1"/>
    </xf>
    <xf numFmtId="0" fontId="11" fillId="0" borderId="44" xfId="0" applyFont="1" applyFill="1" applyBorder="1" applyAlignment="1">
      <alignment horizontal="center" wrapText="1"/>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164" fontId="4" fillId="0" borderId="8" xfId="1" applyNumberFormat="1" applyFont="1" applyBorder="1" applyAlignment="1">
      <alignment horizontal="center" wrapText="1"/>
    </xf>
    <xf numFmtId="164" fontId="4" fillId="0" borderId="33" xfId="1" applyNumberFormat="1" applyFont="1" applyBorder="1" applyAlignment="1">
      <alignment horizontal="center" wrapText="1"/>
    </xf>
    <xf numFmtId="164" fontId="14" fillId="0" borderId="9" xfId="1" applyNumberFormat="1" applyFont="1" applyBorder="1" applyAlignment="1">
      <alignment horizontal="center" wrapText="1"/>
    </xf>
    <xf numFmtId="164" fontId="14" fillId="0" borderId="15" xfId="1" applyNumberFormat="1" applyFont="1" applyBorder="1" applyAlignment="1">
      <alignment horizontal="center" wrapText="1"/>
    </xf>
    <xf numFmtId="0" fontId="0" fillId="0" borderId="4" xfId="0" applyBorder="1" applyAlignment="1">
      <alignment horizontal="center" vertical="top"/>
    </xf>
    <xf numFmtId="0" fontId="0" fillId="0" borderId="13" xfId="0" applyBorder="1" applyAlignment="1">
      <alignment horizontal="center" vertical="top"/>
    </xf>
    <xf numFmtId="0" fontId="5" fillId="0" borderId="4" xfId="0" applyFont="1" applyFill="1" applyBorder="1" applyAlignment="1">
      <alignment horizontal="center" vertical="top"/>
    </xf>
    <xf numFmtId="0" fontId="5" fillId="0" borderId="13" xfId="0" applyFont="1" applyFill="1" applyBorder="1" applyAlignment="1">
      <alignment horizontal="center" vertical="top"/>
    </xf>
    <xf numFmtId="0" fontId="0" fillId="0" borderId="4" xfId="0" applyBorder="1" applyAlignment="1">
      <alignment horizontal="center" vertical="top" wrapText="1"/>
    </xf>
    <xf numFmtId="0" fontId="0" fillId="0" borderId="13" xfId="0" applyBorder="1" applyAlignment="1">
      <alignment horizontal="center" vertical="top" wrapText="1"/>
    </xf>
    <xf numFmtId="0" fontId="0" fillId="0" borderId="22" xfId="0" applyBorder="1" applyAlignment="1">
      <alignment horizontal="center" vertical="top"/>
    </xf>
    <xf numFmtId="0" fontId="0" fillId="0" borderId="27" xfId="0" applyBorder="1" applyAlignment="1">
      <alignment horizontal="center" vertical="top"/>
    </xf>
    <xf numFmtId="0" fontId="0" fillId="0" borderId="22" xfId="0" applyFill="1" applyBorder="1" applyAlignment="1">
      <alignment horizontal="center" vertical="top"/>
    </xf>
    <xf numFmtId="0" fontId="0" fillId="0" borderId="23" xfId="0" applyFill="1" applyBorder="1" applyAlignment="1">
      <alignment horizontal="center" vertical="top"/>
    </xf>
    <xf numFmtId="0" fontId="0" fillId="0" borderId="27" xfId="0" applyFill="1" applyBorder="1" applyAlignment="1">
      <alignment horizontal="center" vertical="top"/>
    </xf>
    <xf numFmtId="0" fontId="0" fillId="0" borderId="4" xfId="0" applyFill="1" applyBorder="1" applyAlignment="1">
      <alignment horizontal="center" vertical="top"/>
    </xf>
    <xf numFmtId="0" fontId="0" fillId="0" borderId="16" xfId="0" applyFill="1" applyBorder="1" applyAlignment="1">
      <alignment horizontal="center" vertical="top"/>
    </xf>
    <xf numFmtId="0" fontId="0" fillId="0" borderId="13" xfId="0" applyFill="1" applyBorder="1" applyAlignment="1">
      <alignment horizontal="center" vertical="top"/>
    </xf>
    <xf numFmtId="0" fontId="0" fillId="0" borderId="4" xfId="0" applyFill="1" applyBorder="1" applyAlignment="1">
      <alignment horizontal="center" vertical="top" wrapText="1"/>
    </xf>
    <xf numFmtId="0" fontId="0" fillId="0" borderId="16" xfId="0" applyFill="1" applyBorder="1" applyAlignment="1">
      <alignment horizontal="center" vertical="top" wrapText="1"/>
    </xf>
    <xf numFmtId="0" fontId="0" fillId="0" borderId="13" xfId="0" applyFill="1" applyBorder="1" applyAlignment="1">
      <alignment horizontal="center" vertical="top" wrapText="1"/>
    </xf>
    <xf numFmtId="0" fontId="5" fillId="0" borderId="9" xfId="0" applyFont="1" applyBorder="1" applyAlignment="1">
      <alignment horizontal="left" vertical="top" wrapText="1"/>
    </xf>
    <xf numFmtId="0" fontId="5" fillId="0" borderId="15" xfId="0" applyFont="1" applyBorder="1" applyAlignment="1">
      <alignment horizontal="left" vertical="top" wrapText="1"/>
    </xf>
    <xf numFmtId="0" fontId="0" fillId="0" borderId="23" xfId="0" applyBorder="1" applyAlignment="1">
      <alignment horizontal="center" vertical="top"/>
    </xf>
    <xf numFmtId="0" fontId="0" fillId="0" borderId="16" xfId="0" applyBorder="1" applyAlignment="1">
      <alignment horizontal="center" vertical="top"/>
    </xf>
    <xf numFmtId="0" fontId="0" fillId="0" borderId="16" xfId="0" applyBorder="1" applyAlignment="1">
      <alignment horizontal="center" vertical="top" wrapText="1"/>
    </xf>
    <xf numFmtId="0" fontId="5" fillId="9" borderId="41" xfId="0" applyFont="1" applyFill="1" applyBorder="1" applyAlignment="1">
      <alignment horizontal="left" vertical="top" wrapText="1"/>
    </xf>
    <xf numFmtId="0" fontId="5" fillId="9" borderId="29" xfId="0" applyFont="1" applyFill="1" applyBorder="1" applyAlignment="1">
      <alignment horizontal="left" vertical="top" wrapText="1"/>
    </xf>
    <xf numFmtId="0" fontId="5" fillId="9" borderId="15" xfId="0" applyFont="1" applyFill="1" applyBorder="1" applyAlignment="1">
      <alignment horizontal="left" vertical="top" wrapText="1"/>
    </xf>
    <xf numFmtId="0" fontId="5" fillId="0" borderId="9" xfId="0" applyFont="1" applyBorder="1" applyAlignment="1">
      <alignment horizontal="center" vertical="top" wrapText="1"/>
    </xf>
    <xf numFmtId="0" fontId="5" fillId="0" borderId="40" xfId="0" applyFont="1" applyBorder="1" applyAlignment="1">
      <alignment horizontal="center" vertical="top" wrapText="1"/>
    </xf>
    <xf numFmtId="0" fontId="5" fillId="0" borderId="15" xfId="0" applyFont="1" applyBorder="1" applyAlignment="1">
      <alignment horizontal="center" vertical="top" wrapText="1"/>
    </xf>
    <xf numFmtId="0" fontId="5" fillId="0" borderId="40" xfId="0" applyFont="1" applyBorder="1" applyAlignment="1">
      <alignment horizontal="left" vertical="top" wrapText="1"/>
    </xf>
    <xf numFmtId="0" fontId="0" fillId="5" borderId="22" xfId="0" applyFill="1" applyBorder="1" applyAlignment="1">
      <alignment horizontal="center" vertical="top"/>
    </xf>
    <xf numFmtId="0" fontId="0" fillId="5" borderId="23" xfId="0" applyFill="1" applyBorder="1" applyAlignment="1">
      <alignment horizontal="center" vertical="top"/>
    </xf>
    <xf numFmtId="0" fontId="0" fillId="5" borderId="26" xfId="0" applyFill="1" applyBorder="1" applyAlignment="1">
      <alignment horizontal="center" vertical="top"/>
    </xf>
    <xf numFmtId="0" fontId="0" fillId="5" borderId="4" xfId="0" applyFill="1" applyBorder="1" applyAlignment="1">
      <alignment horizontal="center" vertical="top"/>
    </xf>
    <xf numFmtId="0" fontId="0" fillId="5" borderId="16" xfId="0" applyFill="1" applyBorder="1" applyAlignment="1">
      <alignment horizontal="center" vertical="top"/>
    </xf>
    <xf numFmtId="0" fontId="0" fillId="5" borderId="13" xfId="0" applyFill="1" applyBorder="1" applyAlignment="1">
      <alignment horizontal="center" vertical="top"/>
    </xf>
    <xf numFmtId="0" fontId="0" fillId="5" borderId="4" xfId="0" applyFill="1" applyBorder="1" applyAlignment="1">
      <alignment horizontal="center" vertical="top" wrapText="1"/>
    </xf>
    <xf numFmtId="0" fontId="0" fillId="5" borderId="16" xfId="0" applyFill="1" applyBorder="1" applyAlignment="1">
      <alignment horizontal="center" vertical="top" wrapText="1"/>
    </xf>
    <xf numFmtId="0" fontId="0" fillId="5" borderId="13" xfId="0" applyFill="1" applyBorder="1" applyAlignment="1">
      <alignment horizontal="center" vertical="top" wrapText="1"/>
    </xf>
    <xf numFmtId="0" fontId="5" fillId="5" borderId="9" xfId="0" applyFont="1" applyFill="1" applyBorder="1" applyAlignment="1">
      <alignment horizontal="left" vertical="top" wrapText="1"/>
    </xf>
    <xf numFmtId="0" fontId="5" fillId="5" borderId="40" xfId="0" applyFont="1" applyFill="1" applyBorder="1" applyAlignment="1">
      <alignment horizontal="left" vertical="top" wrapText="1"/>
    </xf>
    <xf numFmtId="0" fontId="5" fillId="5" borderId="15" xfId="0" applyFont="1" applyFill="1" applyBorder="1" applyAlignment="1">
      <alignment horizontal="left" vertical="top" wrapText="1"/>
    </xf>
    <xf numFmtId="0" fontId="0" fillId="7" borderId="38" xfId="0" applyFill="1" applyBorder="1" applyAlignment="1">
      <alignment horizontal="center" vertical="top"/>
    </xf>
    <xf numFmtId="0" fontId="0" fillId="7" borderId="23" xfId="0" applyFill="1" applyBorder="1" applyAlignment="1">
      <alignment horizontal="center" vertical="top"/>
    </xf>
    <xf numFmtId="0" fontId="0" fillId="7" borderId="27" xfId="0" applyFill="1" applyBorder="1" applyAlignment="1">
      <alignment horizontal="center" vertical="top"/>
    </xf>
    <xf numFmtId="0" fontId="0" fillId="7" borderId="22" xfId="0" applyFill="1" applyBorder="1" applyAlignment="1">
      <alignment horizontal="center" vertical="top"/>
    </xf>
    <xf numFmtId="0" fontId="5" fillId="7" borderId="9" xfId="0" applyFont="1" applyFill="1" applyBorder="1" applyAlignment="1">
      <alignment horizontal="left" vertical="top" wrapText="1"/>
    </xf>
    <xf numFmtId="0" fontId="5" fillId="7" borderId="40" xfId="0" applyFont="1" applyFill="1" applyBorder="1" applyAlignment="1">
      <alignment horizontal="left" vertical="top" wrapText="1"/>
    </xf>
    <xf numFmtId="0" fontId="5" fillId="7" borderId="15" xfId="0" applyFont="1" applyFill="1" applyBorder="1" applyAlignment="1">
      <alignment horizontal="left" vertical="top" wrapText="1"/>
    </xf>
    <xf numFmtId="0" fontId="5" fillId="7" borderId="9" xfId="0" applyFont="1" applyFill="1" applyBorder="1" applyAlignment="1">
      <alignment horizontal="center" vertical="top" wrapText="1"/>
    </xf>
    <xf numFmtId="0" fontId="5" fillId="7" borderId="40" xfId="0" applyFont="1" applyFill="1" applyBorder="1" applyAlignment="1">
      <alignment horizontal="center" vertical="top" wrapText="1"/>
    </xf>
    <xf numFmtId="0" fontId="5" fillId="7" borderId="15" xfId="0" applyFont="1" applyFill="1" applyBorder="1" applyAlignment="1">
      <alignment horizontal="center" vertical="top" wrapText="1"/>
    </xf>
    <xf numFmtId="0" fontId="5" fillId="0" borderId="29" xfId="0" applyFont="1" applyBorder="1" applyAlignment="1">
      <alignment horizontal="center" vertical="top" wrapText="1"/>
    </xf>
    <xf numFmtId="0" fontId="4" fillId="0" borderId="12" xfId="0" applyFont="1" applyFill="1" applyBorder="1" applyAlignment="1">
      <alignment horizontal="left"/>
    </xf>
    <xf numFmtId="0" fontId="5" fillId="0" borderId="4" xfId="0" applyFont="1" applyBorder="1" applyAlignment="1">
      <alignment horizontal="center" vertical="top" wrapText="1"/>
    </xf>
    <xf numFmtId="0" fontId="5" fillId="0" borderId="16" xfId="0" applyFont="1" applyBorder="1" applyAlignment="1">
      <alignment horizontal="center" vertical="top" wrapText="1"/>
    </xf>
    <xf numFmtId="0" fontId="5" fillId="0" borderId="13" xfId="0" applyFont="1" applyBorder="1" applyAlignment="1">
      <alignment horizontal="center" vertical="top" wrapText="1"/>
    </xf>
    <xf numFmtId="0" fontId="0" fillId="0" borderId="39" xfId="0" applyBorder="1" applyAlignment="1">
      <alignment horizontal="center" vertical="top"/>
    </xf>
    <xf numFmtId="0" fontId="0" fillId="0" borderId="28" xfId="0" applyBorder="1" applyAlignment="1">
      <alignment horizontal="center" vertical="top"/>
    </xf>
    <xf numFmtId="0" fontId="0" fillId="0" borderId="24" xfId="0" applyBorder="1" applyAlignment="1">
      <alignment horizontal="center" vertical="top"/>
    </xf>
    <xf numFmtId="0" fontId="0" fillId="0" borderId="24" xfId="0" applyFill="1" applyBorder="1" applyAlignment="1">
      <alignment horizontal="center" vertical="top"/>
    </xf>
    <xf numFmtId="0" fontId="0" fillId="0" borderId="24" xfId="0" applyBorder="1" applyAlignment="1">
      <alignment horizontal="center" vertical="top" wrapText="1"/>
    </xf>
    <xf numFmtId="0" fontId="2" fillId="0" borderId="4" xfId="0" applyFont="1" applyBorder="1" applyAlignment="1">
      <alignment horizontal="center"/>
    </xf>
    <xf numFmtId="0" fontId="2" fillId="0" borderId="13" xfId="0" applyFont="1" applyBorder="1" applyAlignment="1">
      <alignment horizontal="center"/>
    </xf>
    <xf numFmtId="0" fontId="2" fillId="0" borderId="4" xfId="0" applyFont="1" applyBorder="1" applyAlignment="1">
      <alignment horizontal="center" wrapText="1"/>
    </xf>
    <xf numFmtId="0" fontId="2" fillId="0" borderId="13" xfId="0" applyFont="1" applyBorder="1" applyAlignment="1">
      <alignment horizontal="center" wrapText="1"/>
    </xf>
    <xf numFmtId="164" fontId="4" fillId="0" borderId="14" xfId="1" applyNumberFormat="1" applyFont="1" applyBorder="1" applyAlignment="1">
      <alignment horizontal="center" wrapText="1"/>
    </xf>
    <xf numFmtId="164" fontId="4" fillId="0" borderId="9" xfId="1" applyNumberFormat="1" applyFont="1" applyBorder="1" applyAlignment="1">
      <alignment horizontal="center" wrapText="1"/>
    </xf>
    <xf numFmtId="164" fontId="4" fillId="0" borderId="15" xfId="1" applyNumberFormat="1" applyFont="1" applyBorder="1" applyAlignment="1">
      <alignment horizontal="center" wrapText="1"/>
    </xf>
    <xf numFmtId="0" fontId="0" fillId="0" borderId="10" xfId="0" applyFill="1" applyBorder="1" applyAlignment="1">
      <alignment horizontal="center" vertical="top"/>
    </xf>
    <xf numFmtId="0" fontId="0" fillId="0" borderId="8" xfId="0" applyFill="1" applyBorder="1" applyAlignment="1">
      <alignment horizontal="left" vertical="top" wrapText="1"/>
    </xf>
    <xf numFmtId="0" fontId="0" fillId="0" borderId="19" xfId="0" applyFill="1" applyBorder="1" applyAlignment="1">
      <alignment horizontal="left" vertical="top" wrapText="1"/>
    </xf>
    <xf numFmtId="0" fontId="0" fillId="0" borderId="10" xfId="0" applyBorder="1" applyAlignment="1">
      <alignment horizontal="center" vertical="top"/>
    </xf>
    <xf numFmtId="0" fontId="0" fillId="0" borderId="8" xfId="0" applyBorder="1" applyAlignment="1">
      <alignment horizontal="left" vertical="top" wrapText="1"/>
    </xf>
    <xf numFmtId="0" fontId="0" fillId="0" borderId="19" xfId="0" applyBorder="1" applyAlignment="1">
      <alignment horizontal="left" vertical="top" wrapText="1"/>
    </xf>
    <xf numFmtId="0" fontId="0" fillId="0" borderId="14" xfId="0" applyBorder="1" applyAlignment="1">
      <alignment horizontal="left" vertical="top" wrapText="1"/>
    </xf>
    <xf numFmtId="0" fontId="0" fillId="5" borderId="8" xfId="0" applyFill="1" applyBorder="1" applyAlignment="1">
      <alignment horizontal="left" vertical="top" wrapText="1"/>
    </xf>
    <xf numFmtId="0" fontId="0" fillId="5" borderId="19" xfId="0" applyFill="1" applyBorder="1" applyAlignment="1">
      <alignment horizontal="left" vertical="top" wrapText="1"/>
    </xf>
    <xf numFmtId="0" fontId="0" fillId="5" borderId="14" xfId="0" applyFill="1" applyBorder="1" applyAlignment="1">
      <alignment horizontal="left" vertical="top" wrapText="1"/>
    </xf>
    <xf numFmtId="0" fontId="0" fillId="7" borderId="10" xfId="0" applyFill="1" applyBorder="1" applyAlignment="1">
      <alignment horizontal="center" vertical="top"/>
    </xf>
    <xf numFmtId="0" fontId="0" fillId="7" borderId="19" xfId="0" applyFill="1" applyBorder="1" applyAlignment="1">
      <alignment horizontal="left" vertical="top" wrapText="1"/>
    </xf>
    <xf numFmtId="0" fontId="0" fillId="7" borderId="14" xfId="0" applyFill="1" applyBorder="1" applyAlignment="1">
      <alignment horizontal="left" vertical="top" wrapText="1"/>
    </xf>
    <xf numFmtId="0" fontId="0" fillId="7" borderId="8" xfId="0" applyFill="1" applyBorder="1" applyAlignment="1">
      <alignment horizontal="left" vertical="top" wrapText="1"/>
    </xf>
  </cellXfs>
  <cellStyles count="5">
    <cellStyle name="Comma 2" xfId="2"/>
    <cellStyle name="Currency" xfId="1" builtinId="4"/>
    <cellStyle name="Currency 2" xfId="3"/>
    <cellStyle name="Normal" xfId="0" builtinId="0"/>
    <cellStyle name="Normal 2" xfId="4"/>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H137"/>
  <sheetViews>
    <sheetView tabSelected="1" view="pageBreakPreview" zoomScale="60" zoomScaleNormal="70" workbookViewId="0">
      <selection activeCell="A88" sqref="A88"/>
    </sheetView>
  </sheetViews>
  <sheetFormatPr defaultRowHeight="15" x14ac:dyDescent="0.25"/>
  <cols>
    <col min="1" max="1" width="6" customWidth="1"/>
    <col min="2" max="2" width="16.5703125" customWidth="1"/>
    <col min="3" max="3" width="10.85546875" customWidth="1"/>
    <col min="4" max="4" width="24.140625" style="132" customWidth="1"/>
    <col min="5" max="5" width="12.85546875" customWidth="1"/>
    <col min="6" max="6" width="18.7109375" customWidth="1"/>
    <col min="7" max="7" width="18.7109375" style="25" customWidth="1"/>
    <col min="8" max="8" width="12.7109375" style="133" customWidth="1"/>
    <col min="9" max="10" width="12.7109375" style="133" hidden="1" customWidth="1"/>
    <col min="11" max="11" width="13.140625" style="133" customWidth="1"/>
    <col min="12" max="13" width="12.7109375" style="133" hidden="1" customWidth="1"/>
    <col min="14" max="14" width="13.140625" style="133" customWidth="1"/>
    <col min="15" max="16" width="12.7109375" style="133" hidden="1" customWidth="1"/>
    <col min="17" max="17" width="13.140625" style="133" customWidth="1"/>
    <col min="18" max="19" width="12.7109375" style="133" hidden="1" customWidth="1"/>
    <col min="20" max="20" width="14" style="133" customWidth="1"/>
    <col min="21" max="22" width="12.7109375" style="133" hidden="1" customWidth="1"/>
    <col min="23" max="23" width="13.140625" style="133" customWidth="1"/>
    <col min="24" max="25" width="12.7109375" style="133" hidden="1" customWidth="1"/>
    <col min="26" max="26" width="17.85546875" style="133" customWidth="1"/>
    <col min="27" max="27" width="17.7109375" style="133" customWidth="1"/>
    <col min="28" max="28" width="71.85546875" style="134" customWidth="1"/>
    <col min="29" max="29" width="11" style="1" bestFit="1" customWidth="1"/>
    <col min="30" max="94" width="9.140625" style="1"/>
  </cols>
  <sheetData>
    <row r="1" spans="1:94" ht="21" customHeight="1" thickBot="1" x14ac:dyDescent="0.35">
      <c r="A1" s="240" t="s">
        <v>0</v>
      </c>
      <c r="B1" s="241"/>
      <c r="C1" s="241"/>
      <c r="D1" s="242"/>
      <c r="E1" s="243" t="s">
        <v>1</v>
      </c>
      <c r="F1" s="245" t="s">
        <v>2</v>
      </c>
      <c r="G1" s="159"/>
      <c r="H1" s="247" t="s">
        <v>3</v>
      </c>
      <c r="I1" s="248"/>
      <c r="J1" s="248"/>
      <c r="K1" s="248"/>
      <c r="L1" s="248"/>
      <c r="M1" s="248"/>
      <c r="N1" s="248"/>
      <c r="O1" s="248"/>
      <c r="P1" s="248"/>
      <c r="Q1" s="248"/>
      <c r="R1" s="248"/>
      <c r="S1" s="248"/>
      <c r="T1" s="248"/>
      <c r="U1" s="248"/>
      <c r="V1" s="248"/>
      <c r="W1" s="248"/>
      <c r="X1" s="248"/>
      <c r="Y1" s="248"/>
      <c r="Z1" s="249"/>
      <c r="AA1" s="250" t="s">
        <v>4</v>
      </c>
      <c r="AB1" s="252" t="s">
        <v>5</v>
      </c>
    </row>
    <row r="2" spans="1:94" s="9" customFormat="1" ht="45.75" customHeight="1" thickBot="1" x14ac:dyDescent="0.3">
      <c r="A2" s="2" t="s">
        <v>6</v>
      </c>
      <c r="B2" s="3" t="s">
        <v>7</v>
      </c>
      <c r="C2" s="140" t="s">
        <v>8</v>
      </c>
      <c r="D2" s="5" t="s">
        <v>9</v>
      </c>
      <c r="E2" s="244"/>
      <c r="F2" s="246"/>
      <c r="G2" s="173" t="s">
        <v>84</v>
      </c>
      <c r="H2" s="6" t="s">
        <v>10</v>
      </c>
      <c r="I2" s="138" t="s">
        <v>71</v>
      </c>
      <c r="J2" s="138" t="s">
        <v>72</v>
      </c>
      <c r="K2" s="6" t="s">
        <v>11</v>
      </c>
      <c r="L2" s="138" t="s">
        <v>73</v>
      </c>
      <c r="M2" s="138" t="s">
        <v>74</v>
      </c>
      <c r="N2" s="6" t="s">
        <v>12</v>
      </c>
      <c r="O2" s="138" t="s">
        <v>75</v>
      </c>
      <c r="P2" s="138" t="s">
        <v>76</v>
      </c>
      <c r="Q2" s="6" t="s">
        <v>13</v>
      </c>
      <c r="R2" s="138" t="s">
        <v>77</v>
      </c>
      <c r="S2" s="138" t="s">
        <v>78</v>
      </c>
      <c r="T2" s="6" t="s">
        <v>14</v>
      </c>
      <c r="U2" s="138" t="s">
        <v>79</v>
      </c>
      <c r="V2" s="138" t="s">
        <v>80</v>
      </c>
      <c r="W2" s="6" t="s">
        <v>15</v>
      </c>
      <c r="X2" s="138" t="s">
        <v>81</v>
      </c>
      <c r="Y2" s="163" t="s">
        <v>82</v>
      </c>
      <c r="Z2" s="164" t="s">
        <v>16</v>
      </c>
      <c r="AA2" s="251"/>
      <c r="AB2" s="253"/>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row>
    <row r="3" spans="1:94" ht="15.95" customHeight="1" x14ac:dyDescent="0.25">
      <c r="A3" s="260">
        <v>1</v>
      </c>
      <c r="B3" s="254" t="s">
        <v>17</v>
      </c>
      <c r="C3" s="256" t="s">
        <v>18</v>
      </c>
      <c r="D3" s="258" t="s">
        <v>19</v>
      </c>
      <c r="E3" s="20" t="s">
        <v>20</v>
      </c>
      <c r="F3" s="199">
        <v>435000</v>
      </c>
      <c r="G3" s="174"/>
      <c r="H3" s="143">
        <v>16000</v>
      </c>
      <c r="I3" s="143">
        <f>H3*0.8</f>
        <v>12800</v>
      </c>
      <c r="J3" s="143">
        <f>H3*0.2</f>
        <v>3200</v>
      </c>
      <c r="K3" s="144">
        <v>35000</v>
      </c>
      <c r="L3" s="143"/>
      <c r="M3" s="143"/>
      <c r="N3" s="144">
        <v>35000</v>
      </c>
      <c r="O3" s="143"/>
      <c r="P3" s="143"/>
      <c r="Q3" s="144">
        <v>35000</v>
      </c>
      <c r="R3" s="143"/>
      <c r="S3" s="143"/>
      <c r="T3" s="144">
        <v>35000</v>
      </c>
      <c r="U3" s="143"/>
      <c r="V3" s="143"/>
      <c r="W3" s="144">
        <v>35000</v>
      </c>
      <c r="X3" s="143"/>
      <c r="Y3" s="143"/>
      <c r="AA3" s="23"/>
      <c r="AB3" s="271" t="s">
        <v>113</v>
      </c>
      <c r="AC3" s="161"/>
    </row>
    <row r="4" spans="1:94" ht="15.95" customHeight="1" thickBot="1" x14ac:dyDescent="0.3">
      <c r="A4" s="261"/>
      <c r="B4" s="255"/>
      <c r="C4" s="257"/>
      <c r="D4" s="259"/>
      <c r="E4" s="175" t="s">
        <v>83</v>
      </c>
      <c r="F4" s="200">
        <f>SUM(F3)</f>
        <v>435000</v>
      </c>
      <c r="G4" s="176">
        <v>244000</v>
      </c>
      <c r="H4" s="31"/>
      <c r="I4" s="31"/>
      <c r="J4" s="31"/>
      <c r="K4" s="38"/>
      <c r="L4" s="38"/>
      <c r="M4" s="38"/>
      <c r="N4" s="38"/>
      <c r="O4" s="38"/>
      <c r="P4" s="38"/>
      <c r="Q4" s="38"/>
      <c r="R4" s="38"/>
      <c r="S4" s="38"/>
      <c r="T4" s="38"/>
      <c r="U4" s="38"/>
      <c r="V4" s="38"/>
      <c r="W4" s="38"/>
      <c r="X4" s="31"/>
      <c r="Y4" s="31"/>
      <c r="Z4" s="31">
        <f>H3+K3+N3+Q3+T3+W3</f>
        <v>191000</v>
      </c>
      <c r="AA4" s="162">
        <f>SUM(F4-G4-Z4)</f>
        <v>0</v>
      </c>
      <c r="AB4" s="272"/>
    </row>
    <row r="5" spans="1:94" s="25" customFormat="1" ht="15.95" customHeight="1" x14ac:dyDescent="0.25">
      <c r="A5" s="262">
        <v>2</v>
      </c>
      <c r="B5" s="265" t="s">
        <v>22</v>
      </c>
      <c r="C5" s="265">
        <v>90367</v>
      </c>
      <c r="D5" s="268" t="s">
        <v>23</v>
      </c>
      <c r="E5" s="20" t="s">
        <v>20</v>
      </c>
      <c r="F5" s="199">
        <v>135000</v>
      </c>
      <c r="G5" s="21"/>
      <c r="H5" s="16"/>
      <c r="I5" s="16"/>
      <c r="J5" s="16"/>
      <c r="K5" s="22"/>
      <c r="L5" s="16"/>
      <c r="M5" s="16"/>
      <c r="N5" s="16"/>
      <c r="O5" s="16"/>
      <c r="P5" s="16"/>
      <c r="Q5" s="16"/>
      <c r="R5" s="16"/>
      <c r="S5" s="16"/>
      <c r="T5" s="16"/>
      <c r="U5" s="16"/>
      <c r="V5" s="16"/>
      <c r="W5" s="16"/>
      <c r="X5" s="16"/>
      <c r="Y5" s="16"/>
      <c r="Z5" s="54"/>
      <c r="AA5" s="18"/>
      <c r="AB5" s="233" t="s">
        <v>85</v>
      </c>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row>
    <row r="6" spans="1:94" s="25" customFormat="1" ht="15.95" customHeight="1" x14ac:dyDescent="0.25">
      <c r="A6" s="263"/>
      <c r="B6" s="266"/>
      <c r="C6" s="266"/>
      <c r="D6" s="269"/>
      <c r="E6" s="26" t="s">
        <v>25</v>
      </c>
      <c r="F6" s="201">
        <v>300000</v>
      </c>
      <c r="G6" s="27"/>
      <c r="H6" s="28"/>
      <c r="I6" s="28"/>
      <c r="J6" s="28"/>
      <c r="K6" s="32"/>
      <c r="L6" s="28"/>
      <c r="M6" s="28"/>
      <c r="N6" s="28"/>
      <c r="O6" s="28"/>
      <c r="P6" s="28"/>
      <c r="Q6" s="28"/>
      <c r="R6" s="28"/>
      <c r="S6" s="28"/>
      <c r="T6" s="28"/>
      <c r="U6" s="28"/>
      <c r="V6" s="28"/>
      <c r="W6" s="28"/>
      <c r="X6" s="28"/>
      <c r="Y6" s="28"/>
      <c r="Z6" s="28"/>
      <c r="AA6" s="43"/>
      <c r="AB6" s="236"/>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row>
    <row r="7" spans="1:94" s="25" customFormat="1" ht="15.95" customHeight="1" x14ac:dyDescent="0.25">
      <c r="A7" s="263"/>
      <c r="B7" s="266"/>
      <c r="C7" s="266"/>
      <c r="D7" s="269"/>
      <c r="E7" s="26" t="s">
        <v>26</v>
      </c>
      <c r="F7" s="201">
        <v>341106</v>
      </c>
      <c r="G7" s="27"/>
      <c r="H7" s="155">
        <v>0</v>
      </c>
      <c r="I7" s="136"/>
      <c r="J7" s="136"/>
      <c r="K7" s="29">
        <v>267205</v>
      </c>
      <c r="L7" s="136"/>
      <c r="M7" s="136"/>
      <c r="N7" s="28"/>
      <c r="O7" s="136"/>
      <c r="P7" s="136"/>
      <c r="Q7" s="28"/>
      <c r="R7" s="136"/>
      <c r="S7" s="136"/>
      <c r="T7" s="28"/>
      <c r="U7" s="136"/>
      <c r="V7" s="136"/>
      <c r="W7" s="28"/>
      <c r="X7" s="136"/>
      <c r="Y7" s="136"/>
      <c r="Z7" s="28"/>
      <c r="AA7" s="43"/>
      <c r="AB7" s="236"/>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row>
    <row r="8" spans="1:94" s="25" customFormat="1" ht="15.95" customHeight="1" thickBot="1" x14ac:dyDescent="0.3">
      <c r="A8" s="264"/>
      <c r="B8" s="267"/>
      <c r="C8" s="267"/>
      <c r="D8" s="270"/>
      <c r="E8" s="175" t="s">
        <v>83</v>
      </c>
      <c r="F8" s="200">
        <f>SUM(F5:F7)</f>
        <v>776106</v>
      </c>
      <c r="G8" s="178">
        <v>508901</v>
      </c>
      <c r="H8" s="31"/>
      <c r="I8" s="141"/>
      <c r="J8" s="141"/>
      <c r="K8" s="142"/>
      <c r="L8" s="141"/>
      <c r="M8" s="141"/>
      <c r="N8" s="54"/>
      <c r="O8" s="141"/>
      <c r="P8" s="141"/>
      <c r="Q8" s="54"/>
      <c r="R8" s="141"/>
      <c r="S8" s="141"/>
      <c r="T8" s="54"/>
      <c r="U8" s="141"/>
      <c r="V8" s="141"/>
      <c r="W8" s="54"/>
      <c r="X8" s="141"/>
      <c r="Y8" s="141"/>
      <c r="Z8" s="28">
        <f>H7+K7+N7+Q7+T7+W7</f>
        <v>267205</v>
      </c>
      <c r="AA8" s="162">
        <f>F8-G8-Z8</f>
        <v>0</v>
      </c>
      <c r="AB8" s="237"/>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row>
    <row r="9" spans="1:94" ht="15.95" customHeight="1" x14ac:dyDescent="0.25">
      <c r="A9" s="260">
        <v>3</v>
      </c>
      <c r="B9" s="254" t="s">
        <v>22</v>
      </c>
      <c r="C9" s="265">
        <v>98994</v>
      </c>
      <c r="D9" s="258" t="s">
        <v>27</v>
      </c>
      <c r="E9" s="20" t="s">
        <v>20</v>
      </c>
      <c r="F9" s="199">
        <v>354908</v>
      </c>
      <c r="G9" s="21"/>
      <c r="H9" s="16"/>
      <c r="I9" s="16"/>
      <c r="J9" s="16"/>
      <c r="K9" s="16"/>
      <c r="L9" s="16"/>
      <c r="M9" s="16"/>
      <c r="N9" s="16"/>
      <c r="O9" s="16"/>
      <c r="P9" s="16"/>
      <c r="Q9" s="16"/>
      <c r="R9" s="16"/>
      <c r="S9" s="16"/>
      <c r="T9" s="16"/>
      <c r="U9" s="16"/>
      <c r="V9" s="16"/>
      <c r="W9" s="16"/>
      <c r="X9" s="16"/>
      <c r="Y9" s="16"/>
      <c r="Z9" s="16"/>
      <c r="AA9" s="18"/>
      <c r="AB9" s="276" t="s">
        <v>106</v>
      </c>
    </row>
    <row r="10" spans="1:94" ht="15.95" customHeight="1" x14ac:dyDescent="0.25">
      <c r="A10" s="273"/>
      <c r="B10" s="274"/>
      <c r="C10" s="266"/>
      <c r="D10" s="275"/>
      <c r="E10" s="26" t="s">
        <v>25</v>
      </c>
      <c r="F10" s="201">
        <v>349319</v>
      </c>
      <c r="G10" s="27"/>
      <c r="H10" s="35">
        <v>0</v>
      </c>
      <c r="I10" s="28"/>
      <c r="J10" s="28"/>
      <c r="K10" s="29">
        <f>SUM(F9+F10-G12)</f>
        <v>234227</v>
      </c>
      <c r="L10" s="28"/>
      <c r="M10" s="28"/>
      <c r="N10" s="28"/>
      <c r="O10" s="28"/>
      <c r="P10" s="28"/>
      <c r="Q10" s="28"/>
      <c r="R10" s="28"/>
      <c r="S10" s="28"/>
      <c r="T10" s="28"/>
      <c r="U10" s="28"/>
      <c r="V10" s="28"/>
      <c r="W10" s="28"/>
      <c r="X10" s="28"/>
      <c r="Y10" s="28"/>
      <c r="Z10" s="28"/>
      <c r="AA10" s="43"/>
      <c r="AB10" s="277"/>
    </row>
    <row r="11" spans="1:94" ht="15.95" customHeight="1" x14ac:dyDescent="0.25">
      <c r="A11" s="273"/>
      <c r="B11" s="274"/>
      <c r="C11" s="266"/>
      <c r="D11" s="275"/>
      <c r="E11" s="154" t="s">
        <v>26</v>
      </c>
      <c r="F11" s="202">
        <v>804591</v>
      </c>
      <c r="G11" s="139"/>
      <c r="H11" s="136"/>
      <c r="I11" s="136"/>
      <c r="J11" s="136"/>
      <c r="K11" s="137"/>
      <c r="L11" s="136"/>
      <c r="M11" s="136"/>
      <c r="N11" s="165">
        <v>445816</v>
      </c>
      <c r="O11" s="136"/>
      <c r="P11" s="136"/>
      <c r="Q11" s="152">
        <v>84381</v>
      </c>
      <c r="R11" s="136"/>
      <c r="S11" s="136"/>
      <c r="T11" s="152">
        <v>274394</v>
      </c>
      <c r="U11" s="136"/>
      <c r="V11" s="136"/>
      <c r="W11" s="136"/>
      <c r="X11" s="136"/>
      <c r="Y11" s="136"/>
      <c r="Z11" s="136"/>
      <c r="AA11" s="43"/>
      <c r="AB11" s="277"/>
    </row>
    <row r="12" spans="1:94" ht="15.95" customHeight="1" thickBot="1" x14ac:dyDescent="0.3">
      <c r="A12" s="261"/>
      <c r="B12" s="255"/>
      <c r="C12" s="267"/>
      <c r="D12" s="259"/>
      <c r="E12" s="47" t="s">
        <v>83</v>
      </c>
      <c r="F12" s="203">
        <f>SUM(F9:F11)</f>
        <v>1508818</v>
      </c>
      <c r="G12" s="176">
        <v>470000</v>
      </c>
      <c r="H12" s="31"/>
      <c r="I12" s="31"/>
      <c r="J12" s="31"/>
      <c r="K12" s="38"/>
      <c r="L12" s="31"/>
      <c r="M12" s="31"/>
      <c r="N12" s="146"/>
      <c r="O12" s="38"/>
      <c r="P12" s="38"/>
      <c r="Q12" s="38"/>
      <c r="R12" s="38"/>
      <c r="S12" s="38"/>
      <c r="T12" s="38"/>
      <c r="U12" s="38"/>
      <c r="V12" s="38"/>
      <c r="W12" s="38"/>
      <c r="X12" s="38"/>
      <c r="Y12" s="38"/>
      <c r="Z12" s="28">
        <f>H11+K11+N11+Q11+T11+W11+K10</f>
        <v>1038818</v>
      </c>
      <c r="AA12" s="41">
        <f>SUM(F12-G12-Z12)</f>
        <v>0</v>
      </c>
      <c r="AB12" s="278"/>
    </row>
    <row r="13" spans="1:94" ht="15.95" customHeight="1" x14ac:dyDescent="0.25">
      <c r="A13" s="260">
        <v>4</v>
      </c>
      <c r="B13" s="254" t="s">
        <v>29</v>
      </c>
      <c r="C13" s="265">
        <v>98882</v>
      </c>
      <c r="D13" s="258" t="s">
        <v>30</v>
      </c>
      <c r="E13" s="20" t="s">
        <v>20</v>
      </c>
      <c r="F13" s="199">
        <v>65000</v>
      </c>
      <c r="G13" s="21"/>
      <c r="H13" s="16"/>
      <c r="I13" s="16"/>
      <c r="J13" s="16"/>
      <c r="K13" s="16"/>
      <c r="L13" s="16"/>
      <c r="M13" s="16"/>
      <c r="N13" s="16"/>
      <c r="O13" s="16"/>
      <c r="P13" s="16"/>
      <c r="Q13" s="16"/>
      <c r="R13" s="16"/>
      <c r="S13" s="16"/>
      <c r="T13" s="16"/>
      <c r="U13" s="16"/>
      <c r="V13" s="16"/>
      <c r="W13" s="16"/>
      <c r="X13" s="16"/>
      <c r="Y13" s="16"/>
      <c r="Z13" s="16"/>
      <c r="AA13" s="18"/>
      <c r="AB13" s="279"/>
    </row>
    <row r="14" spans="1:94" ht="15.95" customHeight="1" x14ac:dyDescent="0.25">
      <c r="A14" s="273"/>
      <c r="B14" s="274"/>
      <c r="C14" s="266"/>
      <c r="D14" s="275"/>
      <c r="E14" s="26" t="s">
        <v>25</v>
      </c>
      <c r="F14" s="201">
        <v>0</v>
      </c>
      <c r="G14" s="27"/>
      <c r="H14" s="28"/>
      <c r="I14" s="136"/>
      <c r="J14" s="136"/>
      <c r="K14" s="28"/>
      <c r="L14" s="28"/>
      <c r="M14" s="28"/>
      <c r="N14" s="42"/>
      <c r="O14" s="28"/>
      <c r="P14" s="28"/>
      <c r="Q14" s="32"/>
      <c r="R14" s="28"/>
      <c r="S14" s="28"/>
      <c r="T14" s="32"/>
      <c r="U14" s="28"/>
      <c r="V14" s="28"/>
      <c r="W14" s="28"/>
      <c r="X14" s="28"/>
      <c r="Y14" s="28"/>
      <c r="Z14" s="28"/>
      <c r="AA14" s="43"/>
      <c r="AB14" s="280"/>
    </row>
    <row r="15" spans="1:94" ht="15.95" customHeight="1" x14ac:dyDescent="0.25">
      <c r="A15" s="273"/>
      <c r="B15" s="274"/>
      <c r="C15" s="266"/>
      <c r="D15" s="275"/>
      <c r="E15" s="154" t="s">
        <v>26</v>
      </c>
      <c r="F15" s="202">
        <v>385000</v>
      </c>
      <c r="G15" s="139"/>
      <c r="H15" s="136">
        <v>145000</v>
      </c>
      <c r="I15" s="136">
        <f>H15*0.8</f>
        <v>116000</v>
      </c>
      <c r="J15" s="136">
        <f>H15*0.2</f>
        <v>29000</v>
      </c>
      <c r="K15" s="137"/>
      <c r="L15" s="136"/>
      <c r="M15" s="136"/>
      <c r="N15" s="44"/>
      <c r="O15" s="136"/>
      <c r="P15" s="136"/>
      <c r="Q15" s="137"/>
      <c r="R15" s="136"/>
      <c r="S15" s="136"/>
      <c r="T15" s="137"/>
      <c r="U15" s="136"/>
      <c r="V15" s="136"/>
      <c r="W15" s="136"/>
      <c r="X15" s="136"/>
      <c r="Y15" s="136"/>
      <c r="Z15" s="136"/>
      <c r="AA15" s="145"/>
      <c r="AB15" s="280"/>
    </row>
    <row r="16" spans="1:94" ht="15.95" customHeight="1" thickBot="1" x14ac:dyDescent="0.3">
      <c r="A16" s="261"/>
      <c r="B16" s="255"/>
      <c r="C16" s="267"/>
      <c r="D16" s="259"/>
      <c r="E16" s="47" t="s">
        <v>83</v>
      </c>
      <c r="F16" s="203">
        <f>SUM(F13:F15)</f>
        <v>450000</v>
      </c>
      <c r="G16" s="176">
        <v>305000</v>
      </c>
      <c r="H16" s="31"/>
      <c r="I16" s="31"/>
      <c r="J16" s="31"/>
      <c r="K16" s="38"/>
      <c r="L16" s="31"/>
      <c r="M16" s="31"/>
      <c r="N16" s="146"/>
      <c r="O16" s="31"/>
      <c r="P16" s="31"/>
      <c r="Q16" s="38"/>
      <c r="R16" s="31"/>
      <c r="S16" s="31"/>
      <c r="T16" s="38"/>
      <c r="U16" s="31"/>
      <c r="V16" s="31"/>
      <c r="W16" s="31"/>
      <c r="X16" s="31"/>
      <c r="Y16" s="31"/>
      <c r="Z16" s="28">
        <f>H15+K15+N15+Q15+T15+W15+K14</f>
        <v>145000</v>
      </c>
      <c r="AA16" s="45">
        <f>F16-G16-Z16</f>
        <v>0</v>
      </c>
      <c r="AB16" s="281"/>
    </row>
    <row r="17" spans="1:28" ht="15.95" customHeight="1" x14ac:dyDescent="0.25">
      <c r="A17" s="260">
        <v>5</v>
      </c>
      <c r="B17" s="254" t="s">
        <v>29</v>
      </c>
      <c r="C17" s="265">
        <v>3945</v>
      </c>
      <c r="D17" s="258" t="s">
        <v>31</v>
      </c>
      <c r="E17" s="20" t="s">
        <v>20</v>
      </c>
      <c r="F17" s="199">
        <v>740000</v>
      </c>
      <c r="G17" s="21"/>
      <c r="H17" s="16"/>
      <c r="I17" s="16"/>
      <c r="J17" s="16"/>
      <c r="K17" s="16"/>
      <c r="L17" s="16"/>
      <c r="M17" s="16"/>
      <c r="N17" s="16"/>
      <c r="O17" s="16"/>
      <c r="P17" s="16"/>
      <c r="Q17" s="16"/>
      <c r="R17" s="16"/>
      <c r="S17" s="16"/>
      <c r="T17" s="16"/>
      <c r="U17" s="16"/>
      <c r="V17" s="16"/>
      <c r="W17" s="16"/>
      <c r="X17" s="16"/>
      <c r="Y17" s="16"/>
      <c r="Z17" s="16"/>
      <c r="AA17" s="18"/>
      <c r="AB17" s="271" t="s">
        <v>109</v>
      </c>
    </row>
    <row r="18" spans="1:28" ht="15.95" customHeight="1" x14ac:dyDescent="0.25">
      <c r="A18" s="273"/>
      <c r="B18" s="274"/>
      <c r="C18" s="266"/>
      <c r="D18" s="275"/>
      <c r="E18" s="26" t="s">
        <v>25</v>
      </c>
      <c r="F18" s="201">
        <v>1960000</v>
      </c>
      <c r="G18" s="27"/>
      <c r="H18" s="28"/>
      <c r="I18" s="136"/>
      <c r="J18" s="136"/>
      <c r="K18" s="28"/>
      <c r="L18" s="28"/>
      <c r="M18" s="28"/>
      <c r="N18" s="42"/>
      <c r="O18" s="28"/>
      <c r="P18" s="28"/>
      <c r="Q18" s="32"/>
      <c r="R18" s="28"/>
      <c r="S18" s="28"/>
      <c r="T18" s="32"/>
      <c r="U18" s="28"/>
      <c r="V18" s="28"/>
      <c r="W18" s="28"/>
      <c r="X18" s="28"/>
      <c r="Y18" s="28"/>
      <c r="Z18" s="28"/>
      <c r="AA18" s="43"/>
      <c r="AB18" s="282"/>
    </row>
    <row r="19" spans="1:28" ht="15.95" customHeight="1" x14ac:dyDescent="0.25">
      <c r="A19" s="273"/>
      <c r="B19" s="274"/>
      <c r="C19" s="266"/>
      <c r="D19" s="275"/>
      <c r="E19" s="154" t="s">
        <v>26</v>
      </c>
      <c r="F19" s="202">
        <v>3946296</v>
      </c>
      <c r="G19" s="139"/>
      <c r="H19" s="152">
        <v>464976</v>
      </c>
      <c r="I19" s="152">
        <f>H19*0.8</f>
        <v>371980.80000000005</v>
      </c>
      <c r="J19" s="152">
        <f>H19*0.2</f>
        <v>92995.200000000012</v>
      </c>
      <c r="K19" s="152">
        <v>134526</v>
      </c>
      <c r="L19" s="136"/>
      <c r="M19" s="136"/>
      <c r="N19" s="44"/>
      <c r="O19" s="136"/>
      <c r="P19" s="136"/>
      <c r="Q19" s="137"/>
      <c r="R19" s="136"/>
      <c r="S19" s="136"/>
      <c r="T19" s="137"/>
      <c r="U19" s="136"/>
      <c r="V19" s="136"/>
      <c r="W19" s="136"/>
      <c r="X19" s="136"/>
      <c r="Y19" s="136"/>
      <c r="Z19" s="136"/>
      <c r="AA19" s="145"/>
      <c r="AB19" s="282"/>
    </row>
    <row r="20" spans="1:28" ht="15.95" customHeight="1" thickBot="1" x14ac:dyDescent="0.3">
      <c r="A20" s="261"/>
      <c r="B20" s="255"/>
      <c r="C20" s="267"/>
      <c r="D20" s="259"/>
      <c r="E20" s="47" t="s">
        <v>83</v>
      </c>
      <c r="F20" s="203">
        <f>SUM(F17:F19)</f>
        <v>6646296</v>
      </c>
      <c r="G20" s="176">
        <v>9796146</v>
      </c>
      <c r="H20" s="31"/>
      <c r="I20" s="31"/>
      <c r="J20" s="31"/>
      <c r="K20" s="38"/>
      <c r="L20" s="31"/>
      <c r="M20" s="31"/>
      <c r="N20" s="146"/>
      <c r="O20" s="31"/>
      <c r="P20" s="31"/>
      <c r="Q20" s="38"/>
      <c r="R20" s="31"/>
      <c r="S20" s="31"/>
      <c r="T20" s="38"/>
      <c r="U20" s="31"/>
      <c r="V20" s="31"/>
      <c r="W20" s="31"/>
      <c r="X20" s="31"/>
      <c r="Y20" s="31"/>
      <c r="Z20" s="31">
        <f>H19+K19</f>
        <v>599502</v>
      </c>
      <c r="AA20" s="45">
        <f>F20-G20-Z20</f>
        <v>-3749352</v>
      </c>
      <c r="AB20" s="272"/>
    </row>
    <row r="21" spans="1:28" ht="15.95" customHeight="1" x14ac:dyDescent="0.25">
      <c r="A21" s="260">
        <v>6</v>
      </c>
      <c r="B21" s="254" t="s">
        <v>29</v>
      </c>
      <c r="C21" s="265">
        <v>99194</v>
      </c>
      <c r="D21" s="258" t="s">
        <v>32</v>
      </c>
      <c r="E21" s="20" t="s">
        <v>20</v>
      </c>
      <c r="F21" s="199">
        <v>35000</v>
      </c>
      <c r="G21" s="21"/>
      <c r="H21" s="16"/>
      <c r="I21" s="16"/>
      <c r="J21" s="16"/>
      <c r="K21" s="35">
        <v>0</v>
      </c>
      <c r="L21" s="16"/>
      <c r="M21" s="16"/>
      <c r="N21" s="22"/>
      <c r="O21" s="16"/>
      <c r="P21" s="16"/>
      <c r="Q21" s="17">
        <v>35000</v>
      </c>
      <c r="R21" s="16"/>
      <c r="S21" s="16"/>
      <c r="T21" s="16"/>
      <c r="U21" s="16"/>
      <c r="V21" s="16"/>
      <c r="W21" s="16"/>
      <c r="X21" s="16"/>
      <c r="Y21" s="16"/>
      <c r="Z21" s="16"/>
      <c r="AA21" s="18"/>
      <c r="AB21" s="271" t="s">
        <v>90</v>
      </c>
    </row>
    <row r="22" spans="1:28" ht="15.95" customHeight="1" x14ac:dyDescent="0.25">
      <c r="A22" s="273"/>
      <c r="B22" s="274"/>
      <c r="C22" s="266"/>
      <c r="D22" s="275"/>
      <c r="E22" s="26" t="s">
        <v>25</v>
      </c>
      <c r="F22" s="201">
        <v>0</v>
      </c>
      <c r="G22" s="27"/>
      <c r="H22" s="28"/>
      <c r="I22" s="28"/>
      <c r="J22" s="28"/>
      <c r="K22" s="28"/>
      <c r="L22" s="28"/>
      <c r="M22" s="28"/>
      <c r="N22" s="42"/>
      <c r="O22" s="28"/>
      <c r="P22" s="28"/>
      <c r="Q22" s="28"/>
      <c r="R22" s="28"/>
      <c r="S22" s="28"/>
      <c r="T22" s="28"/>
      <c r="U22" s="28"/>
      <c r="V22" s="28"/>
      <c r="W22" s="28"/>
      <c r="X22" s="28"/>
      <c r="Y22" s="28"/>
      <c r="Z22" s="28"/>
      <c r="AA22" s="43"/>
      <c r="AB22" s="282"/>
    </row>
    <row r="23" spans="1:28" ht="15.95" customHeight="1" x14ac:dyDescent="0.25">
      <c r="A23" s="273"/>
      <c r="B23" s="274"/>
      <c r="C23" s="266"/>
      <c r="D23" s="275"/>
      <c r="E23" s="154" t="s">
        <v>26</v>
      </c>
      <c r="F23" s="202">
        <v>210000</v>
      </c>
      <c r="G23" s="139"/>
      <c r="H23" s="136"/>
      <c r="I23" s="136"/>
      <c r="J23" s="136"/>
      <c r="K23" s="137"/>
      <c r="L23" s="136"/>
      <c r="M23" s="136"/>
      <c r="N23" s="44"/>
      <c r="O23" s="136"/>
      <c r="P23" s="136"/>
      <c r="Q23" s="136"/>
      <c r="R23" s="136"/>
      <c r="S23" s="136"/>
      <c r="T23" s="152">
        <v>210000</v>
      </c>
      <c r="U23" s="136"/>
      <c r="V23" s="136"/>
      <c r="W23" s="136"/>
      <c r="X23" s="136"/>
      <c r="Y23" s="136"/>
      <c r="Z23" s="136"/>
      <c r="AA23" s="145"/>
      <c r="AB23" s="282"/>
    </row>
    <row r="24" spans="1:28" ht="15.95" customHeight="1" thickBot="1" x14ac:dyDescent="0.3">
      <c r="A24" s="261"/>
      <c r="B24" s="255"/>
      <c r="C24" s="267"/>
      <c r="D24" s="259"/>
      <c r="E24" s="47" t="s">
        <v>83</v>
      </c>
      <c r="F24" s="203">
        <f>SUM(F21:F23)</f>
        <v>245000</v>
      </c>
      <c r="G24" s="176">
        <v>0</v>
      </c>
      <c r="H24" s="31"/>
      <c r="I24" s="31"/>
      <c r="J24" s="31"/>
      <c r="K24" s="38"/>
      <c r="L24" s="31"/>
      <c r="M24" s="31"/>
      <c r="N24" s="146"/>
      <c r="O24" s="31"/>
      <c r="P24" s="31"/>
      <c r="Q24" s="31"/>
      <c r="R24" s="31"/>
      <c r="S24" s="31"/>
      <c r="T24" s="38"/>
      <c r="U24" s="31"/>
      <c r="V24" s="31"/>
      <c r="W24" s="31"/>
      <c r="X24" s="31"/>
      <c r="Y24" s="31"/>
      <c r="Z24" s="31">
        <f>Q21+T23</f>
        <v>245000</v>
      </c>
      <c r="AA24" s="45">
        <f>F24-G24-Z24</f>
        <v>0</v>
      </c>
      <c r="AB24" s="272"/>
    </row>
    <row r="25" spans="1:28" ht="15.95" customHeight="1" x14ac:dyDescent="0.25">
      <c r="A25" s="260">
        <v>7</v>
      </c>
      <c r="B25" s="254" t="s">
        <v>29</v>
      </c>
      <c r="C25" s="265">
        <v>98883</v>
      </c>
      <c r="D25" s="258" t="s">
        <v>33</v>
      </c>
      <c r="E25" s="20" t="s">
        <v>20</v>
      </c>
      <c r="F25" s="199">
        <v>100000</v>
      </c>
      <c r="G25" s="21"/>
      <c r="H25" s="16"/>
      <c r="I25" s="16"/>
      <c r="J25" s="16"/>
      <c r="K25" s="35">
        <v>0</v>
      </c>
      <c r="L25" s="16"/>
      <c r="M25" s="16"/>
      <c r="N25" s="16"/>
      <c r="O25" s="16"/>
      <c r="P25" s="16"/>
      <c r="Q25" s="17">
        <v>100000</v>
      </c>
      <c r="R25" s="16"/>
      <c r="S25" s="16"/>
      <c r="T25" s="22"/>
      <c r="U25" s="16"/>
      <c r="V25" s="16"/>
      <c r="W25" s="16"/>
      <c r="X25" s="16"/>
      <c r="Y25" s="16"/>
      <c r="Z25" s="16"/>
      <c r="AA25" s="18"/>
      <c r="AB25" s="271" t="s">
        <v>90</v>
      </c>
    </row>
    <row r="26" spans="1:28" ht="15.95" customHeight="1" x14ac:dyDescent="0.25">
      <c r="A26" s="273"/>
      <c r="B26" s="274"/>
      <c r="C26" s="266"/>
      <c r="D26" s="275"/>
      <c r="E26" s="26" t="s">
        <v>25</v>
      </c>
      <c r="F26" s="201">
        <v>0</v>
      </c>
      <c r="G26" s="27"/>
      <c r="H26" s="28"/>
      <c r="I26" s="28"/>
      <c r="J26" s="28"/>
      <c r="K26" s="28"/>
      <c r="L26" s="28"/>
      <c r="M26" s="28"/>
      <c r="N26" s="42"/>
      <c r="O26" s="28"/>
      <c r="P26" s="28"/>
      <c r="Q26" s="32"/>
      <c r="R26" s="28"/>
      <c r="S26" s="28"/>
      <c r="T26" s="28"/>
      <c r="U26" s="28"/>
      <c r="V26" s="28"/>
      <c r="W26" s="28"/>
      <c r="X26" s="28"/>
      <c r="Y26" s="28"/>
      <c r="Z26" s="28"/>
      <c r="AA26" s="43"/>
      <c r="AB26" s="282"/>
    </row>
    <row r="27" spans="1:28" ht="15.95" customHeight="1" x14ac:dyDescent="0.25">
      <c r="A27" s="273"/>
      <c r="B27" s="274"/>
      <c r="C27" s="266"/>
      <c r="D27" s="275"/>
      <c r="E27" s="154" t="s">
        <v>26</v>
      </c>
      <c r="F27" s="202">
        <v>395000</v>
      </c>
      <c r="G27" s="139"/>
      <c r="H27" s="136"/>
      <c r="I27" s="136"/>
      <c r="J27" s="136"/>
      <c r="K27" s="137"/>
      <c r="L27" s="136"/>
      <c r="M27" s="136"/>
      <c r="N27" s="44"/>
      <c r="O27" s="136"/>
      <c r="P27" s="136"/>
      <c r="Q27" s="137"/>
      <c r="R27" s="136"/>
      <c r="S27" s="136"/>
      <c r="T27" s="152">
        <v>111304</v>
      </c>
      <c r="U27" s="136"/>
      <c r="V27" s="136"/>
      <c r="W27" s="152">
        <v>283696</v>
      </c>
      <c r="X27" s="136"/>
      <c r="Y27" s="136"/>
      <c r="Z27" s="136"/>
      <c r="AA27" s="145"/>
      <c r="AB27" s="282"/>
    </row>
    <row r="28" spans="1:28" ht="15.95" customHeight="1" thickBot="1" x14ac:dyDescent="0.3">
      <c r="A28" s="261"/>
      <c r="B28" s="255"/>
      <c r="C28" s="267"/>
      <c r="D28" s="259"/>
      <c r="E28" s="47" t="s">
        <v>83</v>
      </c>
      <c r="F28" s="203">
        <f>SUM(F25:F27)</f>
        <v>495000</v>
      </c>
      <c r="G28" s="176">
        <v>0</v>
      </c>
      <c r="H28" s="31"/>
      <c r="I28" s="31"/>
      <c r="J28" s="31"/>
      <c r="K28" s="38"/>
      <c r="L28" s="31"/>
      <c r="M28" s="31"/>
      <c r="N28" s="146"/>
      <c r="O28" s="31"/>
      <c r="P28" s="31"/>
      <c r="Q28" s="38"/>
      <c r="R28" s="31"/>
      <c r="S28" s="31"/>
      <c r="T28" s="31"/>
      <c r="U28" s="31"/>
      <c r="V28" s="31"/>
      <c r="W28" s="38"/>
      <c r="X28" s="31"/>
      <c r="Y28" s="31"/>
      <c r="Z28" s="31">
        <f>SUM(Q25+T27+W27)</f>
        <v>495000</v>
      </c>
      <c r="AA28" s="45">
        <f>F28-G28-Z28</f>
        <v>0</v>
      </c>
      <c r="AB28" s="272"/>
    </row>
    <row r="29" spans="1:28" ht="15.95" customHeight="1" x14ac:dyDescent="0.25">
      <c r="A29" s="260">
        <v>8</v>
      </c>
      <c r="B29" s="254" t="s">
        <v>29</v>
      </c>
      <c r="C29" s="265">
        <v>100501</v>
      </c>
      <c r="D29" s="258" t="s">
        <v>34</v>
      </c>
      <c r="E29" s="20" t="s">
        <v>20</v>
      </c>
      <c r="F29" s="199">
        <v>125000</v>
      </c>
      <c r="G29" s="21"/>
      <c r="H29" s="16"/>
      <c r="I29" s="16"/>
      <c r="J29" s="16"/>
      <c r="K29" s="16"/>
      <c r="L29" s="16"/>
      <c r="M29" s="16"/>
      <c r="N29" s="35">
        <v>0</v>
      </c>
      <c r="O29" s="35">
        <v>0</v>
      </c>
      <c r="P29" s="35">
        <v>0</v>
      </c>
      <c r="Q29" s="35">
        <v>0</v>
      </c>
      <c r="R29" s="16"/>
      <c r="S29" s="16"/>
      <c r="T29" s="17">
        <v>125000</v>
      </c>
      <c r="U29" s="17"/>
      <c r="V29" s="17"/>
      <c r="W29" s="22"/>
      <c r="X29" s="16"/>
      <c r="Y29" s="16"/>
      <c r="Z29" s="16"/>
      <c r="AA29" s="18"/>
      <c r="AB29" s="271" t="s">
        <v>90</v>
      </c>
    </row>
    <row r="30" spans="1:28" ht="15.95" customHeight="1" x14ac:dyDescent="0.25">
      <c r="A30" s="273"/>
      <c r="B30" s="274"/>
      <c r="C30" s="266"/>
      <c r="D30" s="275"/>
      <c r="E30" s="26" t="s">
        <v>25</v>
      </c>
      <c r="F30" s="201">
        <v>19000</v>
      </c>
      <c r="G30" s="27"/>
      <c r="H30" s="28"/>
      <c r="I30" s="28"/>
      <c r="J30" s="28"/>
      <c r="K30" s="28"/>
      <c r="L30" s="28"/>
      <c r="M30" s="28"/>
      <c r="N30" s="42"/>
      <c r="O30" s="28"/>
      <c r="P30" s="28"/>
      <c r="Q30" s="32"/>
      <c r="R30" s="28"/>
      <c r="S30" s="28"/>
      <c r="T30" s="32"/>
      <c r="U30" s="29"/>
      <c r="V30" s="29"/>
      <c r="W30" s="29">
        <v>19000</v>
      </c>
      <c r="X30" s="28"/>
      <c r="Y30" s="28"/>
      <c r="Z30" s="28"/>
      <c r="AA30" s="43"/>
      <c r="AB30" s="282"/>
    </row>
    <row r="31" spans="1:28" ht="15.95" customHeight="1" x14ac:dyDescent="0.25">
      <c r="A31" s="273"/>
      <c r="B31" s="274"/>
      <c r="C31" s="266"/>
      <c r="D31" s="275"/>
      <c r="E31" s="154" t="s">
        <v>26</v>
      </c>
      <c r="F31" s="202">
        <v>655893</v>
      </c>
      <c r="G31" s="139"/>
      <c r="H31" s="136"/>
      <c r="I31" s="136"/>
      <c r="J31" s="136"/>
      <c r="K31" s="137"/>
      <c r="L31" s="136"/>
      <c r="M31" s="136"/>
      <c r="N31" s="44"/>
      <c r="O31" s="136"/>
      <c r="P31" s="136"/>
      <c r="Q31" s="137"/>
      <c r="R31" s="136"/>
      <c r="S31" s="136"/>
      <c r="T31" s="137"/>
      <c r="U31" s="152"/>
      <c r="V31" s="152"/>
      <c r="W31" s="152">
        <v>62085</v>
      </c>
      <c r="X31" s="136"/>
      <c r="Y31" s="136"/>
      <c r="Z31" s="136"/>
      <c r="AA31" s="166"/>
      <c r="AB31" s="282"/>
    </row>
    <row r="32" spans="1:28" ht="15.95" customHeight="1" thickBot="1" x14ac:dyDescent="0.3">
      <c r="A32" s="261"/>
      <c r="B32" s="255"/>
      <c r="C32" s="267"/>
      <c r="D32" s="259"/>
      <c r="E32" s="47" t="s">
        <v>83</v>
      </c>
      <c r="F32" s="203">
        <f>SUM(F29:F31)</f>
        <v>799893</v>
      </c>
      <c r="G32" s="176">
        <v>0</v>
      </c>
      <c r="H32" s="136"/>
      <c r="I32" s="136"/>
      <c r="J32" s="136"/>
      <c r="K32" s="137"/>
      <c r="L32" s="136"/>
      <c r="M32" s="136"/>
      <c r="N32" s="157"/>
      <c r="O32" s="136"/>
      <c r="P32" s="136"/>
      <c r="Q32" s="137"/>
      <c r="R32" s="136"/>
      <c r="S32" s="136"/>
      <c r="T32" s="137"/>
      <c r="U32" s="152"/>
      <c r="V32" s="152"/>
      <c r="W32" s="137"/>
      <c r="X32" s="136"/>
      <c r="Y32" s="136"/>
      <c r="Z32" s="136">
        <f>T29+W30</f>
        <v>144000</v>
      </c>
      <c r="AA32" s="153">
        <f>F32-G32-Z32</f>
        <v>655893</v>
      </c>
      <c r="AB32" s="272"/>
    </row>
    <row r="33" spans="1:28" ht="15.95" customHeight="1" x14ac:dyDescent="0.25">
      <c r="A33" s="260">
        <v>9</v>
      </c>
      <c r="B33" s="254" t="s">
        <v>35</v>
      </c>
      <c r="C33" s="265">
        <v>12955</v>
      </c>
      <c r="D33" s="258" t="s">
        <v>36</v>
      </c>
      <c r="E33" s="20" t="s">
        <v>20</v>
      </c>
      <c r="F33" s="199">
        <v>266150</v>
      </c>
      <c r="G33" s="21"/>
      <c r="H33" s="16"/>
      <c r="I33" s="16"/>
      <c r="J33" s="16"/>
      <c r="K33" s="16"/>
      <c r="L33" s="16"/>
      <c r="M33" s="16"/>
      <c r="N33" s="16"/>
      <c r="O33" s="16"/>
      <c r="P33" s="16"/>
      <c r="Q33" s="16"/>
      <c r="R33" s="16"/>
      <c r="S33" s="16"/>
      <c r="T33" s="16"/>
      <c r="U33" s="16"/>
      <c r="V33" s="16"/>
      <c r="W33" s="16"/>
      <c r="X33" s="16"/>
      <c r="Y33" s="16"/>
      <c r="Z33" s="16"/>
      <c r="AA33" s="18"/>
      <c r="AB33" s="279"/>
    </row>
    <row r="34" spans="1:28" ht="15.95" customHeight="1" x14ac:dyDescent="0.25">
      <c r="A34" s="273"/>
      <c r="B34" s="274"/>
      <c r="C34" s="266"/>
      <c r="D34" s="275"/>
      <c r="E34" s="26" t="s">
        <v>25</v>
      </c>
      <c r="F34" s="204">
        <v>142034</v>
      </c>
      <c r="G34" s="27"/>
      <c r="H34" s="32"/>
      <c r="I34" s="137"/>
      <c r="J34" s="137"/>
      <c r="K34" s="28"/>
      <c r="L34" s="32"/>
      <c r="M34" s="32"/>
      <c r="N34" s="28"/>
      <c r="O34" s="32"/>
      <c r="P34" s="32"/>
      <c r="Q34" s="32"/>
      <c r="R34" s="32"/>
      <c r="S34" s="32"/>
      <c r="T34" s="32"/>
      <c r="U34" s="32"/>
      <c r="V34" s="32"/>
      <c r="W34" s="28"/>
      <c r="X34" s="32"/>
      <c r="Y34" s="32"/>
      <c r="Z34" s="28"/>
      <c r="AA34" s="43"/>
      <c r="AB34" s="280"/>
    </row>
    <row r="35" spans="1:28" ht="15.95" customHeight="1" x14ac:dyDescent="0.25">
      <c r="A35" s="273"/>
      <c r="B35" s="274"/>
      <c r="C35" s="266"/>
      <c r="D35" s="275"/>
      <c r="E35" s="154" t="s">
        <v>26</v>
      </c>
      <c r="F35" s="205">
        <v>853072</v>
      </c>
      <c r="G35" s="139"/>
      <c r="H35" s="155"/>
      <c r="I35" s="136">
        <f>H35*0.8</f>
        <v>0</v>
      </c>
      <c r="J35" s="136">
        <f>H35*0.2</f>
        <v>0</v>
      </c>
      <c r="K35" s="152">
        <v>320053</v>
      </c>
      <c r="L35" s="136"/>
      <c r="M35" s="136"/>
      <c r="N35" s="152">
        <v>20045</v>
      </c>
      <c r="O35" s="136"/>
      <c r="P35" s="136"/>
      <c r="Q35" s="137"/>
      <c r="R35" s="136"/>
      <c r="S35" s="136"/>
      <c r="T35" s="137"/>
      <c r="U35" s="136"/>
      <c r="V35" s="136"/>
      <c r="W35" s="136"/>
      <c r="X35" s="136"/>
      <c r="Y35" s="136"/>
      <c r="Z35" s="136"/>
      <c r="AA35" s="145"/>
      <c r="AB35" s="280"/>
    </row>
    <row r="36" spans="1:28" ht="15.95" customHeight="1" thickBot="1" x14ac:dyDescent="0.3">
      <c r="A36" s="261"/>
      <c r="B36" s="255"/>
      <c r="C36" s="267"/>
      <c r="D36" s="259"/>
      <c r="E36" s="47" t="s">
        <v>83</v>
      </c>
      <c r="F36" s="206">
        <f>SUM(F33:F35)</f>
        <v>1261256</v>
      </c>
      <c r="G36" s="176">
        <v>921158</v>
      </c>
      <c r="H36" s="136"/>
      <c r="I36" s="136"/>
      <c r="J36" s="136"/>
      <c r="K36" s="137"/>
      <c r="L36" s="136"/>
      <c r="M36" s="136"/>
      <c r="N36" s="136"/>
      <c r="O36" s="136"/>
      <c r="P36" s="136"/>
      <c r="Q36" s="137"/>
      <c r="R36" s="136"/>
      <c r="S36" s="136"/>
      <c r="T36" s="137"/>
      <c r="U36" s="136"/>
      <c r="V36" s="136"/>
      <c r="W36" s="136"/>
      <c r="X36" s="136"/>
      <c r="Y36" s="136"/>
      <c r="Z36" s="136">
        <f>H35+K35+N35</f>
        <v>340098</v>
      </c>
      <c r="AA36" s="145">
        <f>SUM(F36-G36-Z36)</f>
        <v>0</v>
      </c>
      <c r="AB36" s="281"/>
    </row>
    <row r="37" spans="1:28" ht="15.95" customHeight="1" x14ac:dyDescent="0.25">
      <c r="A37" s="260">
        <v>10</v>
      </c>
      <c r="B37" s="254" t="s">
        <v>35</v>
      </c>
      <c r="C37" s="265">
        <v>100500</v>
      </c>
      <c r="D37" s="258" t="s">
        <v>37</v>
      </c>
      <c r="E37" s="20" t="s">
        <v>20</v>
      </c>
      <c r="F37" s="207">
        <v>72600</v>
      </c>
      <c r="G37" s="21"/>
      <c r="H37" s="16"/>
      <c r="I37" s="16"/>
      <c r="J37" s="16"/>
      <c r="K37" s="16"/>
      <c r="L37" s="16"/>
      <c r="M37" s="16"/>
      <c r="N37" s="16"/>
      <c r="O37" s="16"/>
      <c r="P37" s="16"/>
      <c r="Q37" s="16"/>
      <c r="R37" s="16"/>
      <c r="S37" s="16"/>
      <c r="T37" s="16"/>
      <c r="U37" s="16"/>
      <c r="V37" s="16"/>
      <c r="W37" s="16"/>
      <c r="X37" s="16"/>
      <c r="Y37" s="16"/>
      <c r="Z37" s="16"/>
      <c r="AA37" s="18"/>
      <c r="AB37" s="271" t="s">
        <v>108</v>
      </c>
    </row>
    <row r="38" spans="1:28" ht="15.95" customHeight="1" x14ac:dyDescent="0.25">
      <c r="A38" s="273"/>
      <c r="B38" s="274"/>
      <c r="C38" s="266"/>
      <c r="D38" s="275"/>
      <c r="E38" s="26" t="s">
        <v>25</v>
      </c>
      <c r="F38" s="204">
        <v>50000</v>
      </c>
      <c r="G38" s="27"/>
      <c r="H38" s="32"/>
      <c r="I38" s="32"/>
      <c r="J38" s="32"/>
      <c r="K38" s="28"/>
      <c r="L38" s="32"/>
      <c r="M38" s="32"/>
      <c r="N38" s="29">
        <v>50000</v>
      </c>
      <c r="O38" s="32"/>
      <c r="P38" s="32"/>
      <c r="Q38" s="28"/>
      <c r="R38" s="32"/>
      <c r="S38" s="32"/>
      <c r="T38" s="32"/>
      <c r="U38" s="32"/>
      <c r="V38" s="32"/>
      <c r="W38" s="28"/>
      <c r="X38" s="32"/>
      <c r="Y38" s="32"/>
      <c r="Z38" s="28"/>
      <c r="AA38" s="43"/>
      <c r="AB38" s="282"/>
    </row>
    <row r="39" spans="1:28" ht="15.95" customHeight="1" x14ac:dyDescent="0.25">
      <c r="A39" s="273"/>
      <c r="B39" s="274"/>
      <c r="C39" s="266"/>
      <c r="D39" s="275"/>
      <c r="E39" s="154" t="s">
        <v>26</v>
      </c>
      <c r="F39" s="205">
        <v>227400</v>
      </c>
      <c r="G39" s="139"/>
      <c r="H39" s="136"/>
      <c r="I39" s="136"/>
      <c r="J39" s="136"/>
      <c r="K39" s="136"/>
      <c r="L39" s="136"/>
      <c r="M39" s="136"/>
      <c r="N39" s="137"/>
      <c r="O39" s="136"/>
      <c r="P39" s="136"/>
      <c r="Q39" s="152">
        <v>227400</v>
      </c>
      <c r="R39" s="136"/>
      <c r="S39" s="136"/>
      <c r="T39" s="137"/>
      <c r="U39" s="136"/>
      <c r="V39" s="136"/>
      <c r="W39" s="136"/>
      <c r="X39" s="136"/>
      <c r="Y39" s="136"/>
      <c r="Z39" s="136"/>
      <c r="AA39" s="145"/>
      <c r="AB39" s="282"/>
    </row>
    <row r="40" spans="1:28" ht="15.95" customHeight="1" thickBot="1" x14ac:dyDescent="0.3">
      <c r="A40" s="261"/>
      <c r="B40" s="255"/>
      <c r="C40" s="267"/>
      <c r="D40" s="259"/>
      <c r="E40" s="47" t="s">
        <v>83</v>
      </c>
      <c r="F40" s="206">
        <f>SUM(F37:F39)</f>
        <v>350000</v>
      </c>
      <c r="G40" s="176">
        <v>72600</v>
      </c>
      <c r="H40" s="136"/>
      <c r="I40" s="136"/>
      <c r="J40" s="136"/>
      <c r="K40" s="136"/>
      <c r="L40" s="136"/>
      <c r="M40" s="136"/>
      <c r="N40" s="137"/>
      <c r="O40" s="136"/>
      <c r="P40" s="136"/>
      <c r="Q40" s="137"/>
      <c r="R40" s="136"/>
      <c r="S40" s="136"/>
      <c r="T40" s="137"/>
      <c r="U40" s="136"/>
      <c r="V40" s="136"/>
      <c r="W40" s="136"/>
      <c r="X40" s="136"/>
      <c r="Y40" s="136"/>
      <c r="Z40" s="136">
        <f>SUM(N38+Q39)</f>
        <v>277400</v>
      </c>
      <c r="AA40" s="145">
        <f>SUM(F40-G40-Z40)</f>
        <v>0</v>
      </c>
      <c r="AB40" s="272"/>
    </row>
    <row r="41" spans="1:28" ht="15.95" customHeight="1" x14ac:dyDescent="0.25">
      <c r="A41" s="260">
        <v>11</v>
      </c>
      <c r="B41" s="254" t="s">
        <v>38</v>
      </c>
      <c r="C41" s="265">
        <v>101039</v>
      </c>
      <c r="D41" s="258" t="s">
        <v>39</v>
      </c>
      <c r="E41" s="20" t="s">
        <v>20</v>
      </c>
      <c r="F41" s="207">
        <v>132000</v>
      </c>
      <c r="G41" s="21"/>
      <c r="H41" s="16"/>
      <c r="I41" s="16"/>
      <c r="J41" s="16"/>
      <c r="K41" s="169">
        <v>132000</v>
      </c>
      <c r="L41" s="22"/>
      <c r="M41" s="22"/>
      <c r="N41" s="171"/>
      <c r="O41" s="22"/>
      <c r="P41" s="22"/>
      <c r="Q41" s="22"/>
      <c r="R41" s="16"/>
      <c r="S41" s="16"/>
      <c r="T41" s="16"/>
      <c r="U41" s="16"/>
      <c r="V41" s="16"/>
      <c r="W41" s="16"/>
      <c r="X41" s="16"/>
      <c r="Y41" s="16"/>
      <c r="Z41" s="16"/>
      <c r="AA41" s="18"/>
      <c r="AB41" s="233"/>
    </row>
    <row r="42" spans="1:28" ht="15.95" customHeight="1" x14ac:dyDescent="0.25">
      <c r="A42" s="273"/>
      <c r="B42" s="274"/>
      <c r="C42" s="266"/>
      <c r="D42" s="275"/>
      <c r="E42" s="26" t="s">
        <v>25</v>
      </c>
      <c r="F42" s="204">
        <v>0</v>
      </c>
      <c r="G42" s="27"/>
      <c r="H42" s="32"/>
      <c r="I42" s="32"/>
      <c r="J42" s="32"/>
      <c r="K42" s="32"/>
      <c r="L42" s="32"/>
      <c r="M42" s="32"/>
      <c r="N42" s="32"/>
      <c r="O42" s="32"/>
      <c r="P42" s="32"/>
      <c r="Q42" s="32"/>
      <c r="R42" s="32"/>
      <c r="S42" s="32"/>
      <c r="T42" s="32"/>
      <c r="U42" s="32"/>
      <c r="V42" s="32"/>
      <c r="W42" s="28"/>
      <c r="X42" s="32"/>
      <c r="Y42" s="32"/>
      <c r="Z42" s="28"/>
      <c r="AA42" s="43"/>
      <c r="AB42" s="236"/>
    </row>
    <row r="43" spans="1:28" ht="15.95" customHeight="1" x14ac:dyDescent="0.25">
      <c r="A43" s="273"/>
      <c r="B43" s="274"/>
      <c r="C43" s="266"/>
      <c r="D43" s="275"/>
      <c r="E43" s="154" t="s">
        <v>26</v>
      </c>
      <c r="F43" s="205">
        <v>528000</v>
      </c>
      <c r="G43" s="139"/>
      <c r="H43" s="136"/>
      <c r="I43" s="136"/>
      <c r="J43" s="136"/>
      <c r="K43" s="137"/>
      <c r="L43" s="137"/>
      <c r="M43" s="137"/>
      <c r="N43" s="170"/>
      <c r="O43" s="137"/>
      <c r="P43" s="137"/>
      <c r="Q43" s="172">
        <v>528000</v>
      </c>
      <c r="R43" s="136"/>
      <c r="S43" s="136"/>
      <c r="T43" s="137"/>
      <c r="U43" s="136"/>
      <c r="V43" s="136"/>
      <c r="W43" s="136"/>
      <c r="X43" s="136"/>
      <c r="Y43" s="136"/>
      <c r="Z43" s="136"/>
      <c r="AA43" s="145"/>
      <c r="AB43" s="236"/>
    </row>
    <row r="44" spans="1:28" ht="15.95" customHeight="1" thickBot="1" x14ac:dyDescent="0.3">
      <c r="A44" s="261"/>
      <c r="B44" s="255"/>
      <c r="C44" s="267"/>
      <c r="D44" s="259"/>
      <c r="E44" s="47" t="s">
        <v>83</v>
      </c>
      <c r="F44" s="206">
        <f>SUM(F41:F43)</f>
        <v>660000</v>
      </c>
      <c r="G44" s="176">
        <v>0</v>
      </c>
      <c r="H44" s="136"/>
      <c r="I44" s="136"/>
      <c r="J44" s="136"/>
      <c r="K44" s="136"/>
      <c r="L44" s="136"/>
      <c r="M44" s="136"/>
      <c r="N44" s="136"/>
      <c r="O44" s="136"/>
      <c r="P44" s="136"/>
      <c r="Q44" s="136"/>
      <c r="R44" s="136"/>
      <c r="S44" s="136"/>
      <c r="T44" s="137"/>
      <c r="U44" s="136"/>
      <c r="V44" s="136"/>
      <c r="W44" s="136"/>
      <c r="X44" s="136"/>
      <c r="Y44" s="136"/>
      <c r="Z44" s="136">
        <f>K41+Q43</f>
        <v>660000</v>
      </c>
      <c r="AA44" s="145">
        <f>F44-G44-Z44</f>
        <v>0</v>
      </c>
      <c r="AB44" s="237"/>
    </row>
    <row r="45" spans="1:28" ht="15.95" customHeight="1" x14ac:dyDescent="0.25">
      <c r="A45" s="283">
        <v>12</v>
      </c>
      <c r="B45" s="286" t="s">
        <v>38</v>
      </c>
      <c r="C45" s="286">
        <v>101289</v>
      </c>
      <c r="D45" s="289" t="s">
        <v>40</v>
      </c>
      <c r="E45" s="50" t="s">
        <v>20</v>
      </c>
      <c r="F45" s="208">
        <v>50000</v>
      </c>
      <c r="G45" s="21"/>
      <c r="H45" s="22">
        <v>50000</v>
      </c>
      <c r="I45" s="16">
        <f t="shared" ref="I45" si="0">H45*0.8</f>
        <v>40000</v>
      </c>
      <c r="J45" s="16">
        <f t="shared" ref="J45" si="1">H45*0.2</f>
        <v>10000</v>
      </c>
      <c r="K45" s="16"/>
      <c r="L45" s="22"/>
      <c r="M45" s="22"/>
      <c r="N45" s="16"/>
      <c r="O45" s="22"/>
      <c r="P45" s="22"/>
      <c r="Q45" s="16"/>
      <c r="R45" s="22"/>
      <c r="S45" s="22"/>
      <c r="T45" s="16"/>
      <c r="U45" s="22"/>
      <c r="V45" s="22"/>
      <c r="W45" s="16"/>
      <c r="X45" s="22"/>
      <c r="Y45" s="22"/>
      <c r="Z45" s="16"/>
      <c r="AA45" s="18"/>
      <c r="AB45" s="292" t="s">
        <v>112</v>
      </c>
    </row>
    <row r="46" spans="1:28" ht="15.95" customHeight="1" x14ac:dyDescent="0.25">
      <c r="A46" s="284"/>
      <c r="B46" s="287"/>
      <c r="C46" s="287"/>
      <c r="D46" s="290"/>
      <c r="E46" s="52" t="s">
        <v>42</v>
      </c>
      <c r="F46" s="209">
        <v>50000</v>
      </c>
      <c r="G46" s="177"/>
      <c r="H46" s="54"/>
      <c r="I46" s="54"/>
      <c r="J46" s="54"/>
      <c r="K46" s="54"/>
      <c r="L46" s="54"/>
      <c r="M46" s="54"/>
      <c r="N46" s="54"/>
      <c r="O46" s="54"/>
      <c r="P46" s="54"/>
      <c r="Q46" s="54"/>
      <c r="R46" s="54"/>
      <c r="S46" s="54"/>
      <c r="T46" s="54"/>
      <c r="U46" s="54"/>
      <c r="V46" s="54"/>
      <c r="W46" s="54"/>
      <c r="X46" s="54"/>
      <c r="Y46" s="54"/>
      <c r="Z46" s="28"/>
      <c r="AA46" s="55"/>
      <c r="AB46" s="293"/>
    </row>
    <row r="47" spans="1:28" ht="15.95" customHeight="1" x14ac:dyDescent="0.25">
      <c r="A47" s="284"/>
      <c r="B47" s="287"/>
      <c r="C47" s="287"/>
      <c r="D47" s="290"/>
      <c r="E47" s="56" t="s">
        <v>25</v>
      </c>
      <c r="F47" s="210">
        <v>0</v>
      </c>
      <c r="G47" s="27"/>
      <c r="H47" s="32"/>
      <c r="I47" s="32"/>
      <c r="J47" s="32"/>
      <c r="K47" s="28"/>
      <c r="L47" s="32"/>
      <c r="M47" s="32"/>
      <c r="N47" s="28"/>
      <c r="O47" s="32"/>
      <c r="P47" s="32"/>
      <c r="Q47" s="28"/>
      <c r="R47" s="32"/>
      <c r="S47" s="32"/>
      <c r="T47" s="32"/>
      <c r="U47" s="32"/>
      <c r="V47" s="32"/>
      <c r="W47" s="28"/>
      <c r="X47" s="32"/>
      <c r="Y47" s="32"/>
      <c r="Z47" s="28"/>
      <c r="AA47" s="43"/>
      <c r="AB47" s="293"/>
    </row>
    <row r="48" spans="1:28" ht="15.95" customHeight="1" x14ac:dyDescent="0.25">
      <c r="A48" s="284"/>
      <c r="B48" s="287"/>
      <c r="C48" s="287"/>
      <c r="D48" s="290"/>
      <c r="E48" s="56" t="s">
        <v>43</v>
      </c>
      <c r="F48" s="210">
        <v>0</v>
      </c>
      <c r="G48" s="27"/>
      <c r="H48" s="32"/>
      <c r="I48" s="32"/>
      <c r="J48" s="32"/>
      <c r="K48" s="28"/>
      <c r="L48" s="32"/>
      <c r="M48" s="32"/>
      <c r="N48" s="28"/>
      <c r="O48" s="32"/>
      <c r="P48" s="32"/>
      <c r="Q48" s="28"/>
      <c r="R48" s="32"/>
      <c r="S48" s="32"/>
      <c r="T48" s="32"/>
      <c r="U48" s="32"/>
      <c r="V48" s="32"/>
      <c r="W48" s="28"/>
      <c r="X48" s="32"/>
      <c r="Y48" s="32"/>
      <c r="Z48" s="28"/>
      <c r="AA48" s="43"/>
      <c r="AB48" s="293"/>
    </row>
    <row r="49" spans="1:28" ht="15.95" customHeight="1" x14ac:dyDescent="0.25">
      <c r="A49" s="284"/>
      <c r="B49" s="287"/>
      <c r="C49" s="287"/>
      <c r="D49" s="290"/>
      <c r="E49" s="56" t="s">
        <v>26</v>
      </c>
      <c r="F49" s="210">
        <v>211770</v>
      </c>
      <c r="G49" s="27"/>
      <c r="H49" s="28"/>
      <c r="I49" s="28"/>
      <c r="J49" s="28"/>
      <c r="K49" s="29">
        <v>211770</v>
      </c>
      <c r="L49" s="28"/>
      <c r="M49" s="28"/>
      <c r="N49" s="35"/>
      <c r="O49" s="35"/>
      <c r="P49" s="35"/>
      <c r="Q49" s="35"/>
      <c r="R49" s="28"/>
      <c r="S49" s="28"/>
      <c r="T49" s="32"/>
      <c r="U49" s="28"/>
      <c r="V49" s="28"/>
      <c r="W49" s="28"/>
      <c r="X49" s="28"/>
      <c r="Y49" s="28"/>
      <c r="Z49" s="28"/>
      <c r="AA49" s="43"/>
      <c r="AB49" s="293"/>
    </row>
    <row r="50" spans="1:28" ht="15.95" customHeight="1" x14ac:dyDescent="0.25">
      <c r="A50" s="284"/>
      <c r="B50" s="287"/>
      <c r="C50" s="287"/>
      <c r="D50" s="290"/>
      <c r="E50" s="147" t="s">
        <v>44</v>
      </c>
      <c r="F50" s="211">
        <v>210000</v>
      </c>
      <c r="G50" s="139"/>
      <c r="H50" s="136"/>
      <c r="I50" s="136"/>
      <c r="J50" s="136"/>
      <c r="K50" s="137"/>
      <c r="L50" s="136"/>
      <c r="M50" s="136"/>
      <c r="N50" s="137"/>
      <c r="O50" s="136"/>
      <c r="P50" s="136"/>
      <c r="Q50" s="136"/>
      <c r="R50" s="136"/>
      <c r="S50" s="136"/>
      <c r="T50" s="137"/>
      <c r="U50" s="136"/>
      <c r="V50" s="136"/>
      <c r="W50" s="136"/>
      <c r="X50" s="136"/>
      <c r="Y50" s="136"/>
      <c r="Z50" s="136"/>
      <c r="AA50" s="145"/>
      <c r="AB50" s="293"/>
    </row>
    <row r="51" spans="1:28" s="148" customFormat="1" ht="15.95" customHeight="1" thickBot="1" x14ac:dyDescent="0.3">
      <c r="A51" s="285"/>
      <c r="B51" s="288"/>
      <c r="C51" s="288"/>
      <c r="D51" s="291"/>
      <c r="E51" s="59" t="s">
        <v>83</v>
      </c>
      <c r="F51" s="212">
        <f>SUM(F45:F50)</f>
        <v>521770</v>
      </c>
      <c r="G51" s="176">
        <v>0</v>
      </c>
      <c r="H51" s="31"/>
      <c r="I51" s="31"/>
      <c r="J51" s="31"/>
      <c r="K51" s="38"/>
      <c r="L51" s="31"/>
      <c r="M51" s="31"/>
      <c r="N51" s="38"/>
      <c r="O51" s="31"/>
      <c r="P51" s="31"/>
      <c r="Q51" s="31"/>
      <c r="R51" s="31"/>
      <c r="S51" s="31"/>
      <c r="T51" s="38"/>
      <c r="U51" s="31"/>
      <c r="V51" s="31"/>
      <c r="W51" s="31"/>
      <c r="X51" s="31"/>
      <c r="Y51" s="31"/>
      <c r="Z51" s="31">
        <f>SUM(H45+K49)</f>
        <v>261770</v>
      </c>
      <c r="AA51" s="45">
        <f>F51-G51-Z51</f>
        <v>260000</v>
      </c>
      <c r="AB51" s="294"/>
    </row>
    <row r="52" spans="1:28" ht="15.95" customHeight="1" x14ac:dyDescent="0.25">
      <c r="A52" s="295">
        <v>13</v>
      </c>
      <c r="B52" s="222" t="s">
        <v>38</v>
      </c>
      <c r="C52" s="149" t="s">
        <v>45</v>
      </c>
      <c r="D52" s="226" t="s">
        <v>46</v>
      </c>
      <c r="E52" s="62" t="s">
        <v>20</v>
      </c>
      <c r="F52" s="213">
        <v>150000</v>
      </c>
      <c r="G52" s="177"/>
      <c r="H52" s="54"/>
      <c r="I52" s="54"/>
      <c r="J52" s="54"/>
      <c r="K52" s="54"/>
      <c r="L52" s="54"/>
      <c r="M52" s="54"/>
      <c r="N52" s="64">
        <v>150000</v>
      </c>
      <c r="O52" s="54"/>
      <c r="P52" s="54"/>
      <c r="Q52" s="54"/>
      <c r="R52" s="54"/>
      <c r="S52" s="54"/>
      <c r="T52" s="54"/>
      <c r="U52" s="54"/>
      <c r="V52" s="54"/>
      <c r="W52" s="54"/>
      <c r="X52" s="54"/>
      <c r="Y52" s="54"/>
      <c r="Z52" s="54"/>
      <c r="AA52" s="55"/>
      <c r="AB52" s="299" t="s">
        <v>87</v>
      </c>
    </row>
    <row r="53" spans="1:28" ht="15.95" customHeight="1" x14ac:dyDescent="0.25">
      <c r="A53" s="296"/>
      <c r="B53" s="223"/>
      <c r="C53" s="150"/>
      <c r="D53" s="227"/>
      <c r="E53" s="65" t="s">
        <v>25</v>
      </c>
      <c r="F53" s="214">
        <v>0</v>
      </c>
      <c r="G53" s="27"/>
      <c r="H53" s="32"/>
      <c r="I53" s="32"/>
      <c r="J53" s="32"/>
      <c r="K53" s="28"/>
      <c r="L53" s="32"/>
      <c r="M53" s="32"/>
      <c r="N53" s="28"/>
      <c r="O53" s="32"/>
      <c r="P53" s="32"/>
      <c r="Q53" s="28"/>
      <c r="R53" s="32"/>
      <c r="S53" s="32"/>
      <c r="T53" s="32"/>
      <c r="U53" s="32"/>
      <c r="V53" s="32"/>
      <c r="W53" s="28"/>
      <c r="X53" s="32"/>
      <c r="Y53" s="32"/>
      <c r="Z53" s="28"/>
      <c r="AA53" s="43"/>
      <c r="AB53" s="300"/>
    </row>
    <row r="54" spans="1:28" ht="15.95" customHeight="1" x14ac:dyDescent="0.25">
      <c r="A54" s="296"/>
      <c r="B54" s="223"/>
      <c r="C54" s="150"/>
      <c r="D54" s="227"/>
      <c r="E54" s="156" t="s">
        <v>26</v>
      </c>
      <c r="F54" s="215">
        <v>300000</v>
      </c>
      <c r="G54" s="139"/>
      <c r="H54" s="136"/>
      <c r="I54" s="136"/>
      <c r="J54" s="136"/>
      <c r="K54" s="136"/>
      <c r="L54" s="136"/>
      <c r="M54" s="136"/>
      <c r="N54" s="136"/>
      <c r="O54" s="136"/>
      <c r="P54" s="136"/>
      <c r="Q54" s="152">
        <v>300000</v>
      </c>
      <c r="R54" s="136"/>
      <c r="S54" s="136"/>
      <c r="T54" s="137"/>
      <c r="U54" s="136"/>
      <c r="V54" s="136"/>
      <c r="W54" s="136"/>
      <c r="X54" s="136"/>
      <c r="Y54" s="136"/>
      <c r="Z54" s="136"/>
      <c r="AA54" s="145"/>
      <c r="AB54" s="300"/>
    </row>
    <row r="55" spans="1:28" ht="15.95" customHeight="1" thickBot="1" x14ac:dyDescent="0.3">
      <c r="A55" s="297"/>
      <c r="B55" s="225"/>
      <c r="C55" s="151"/>
      <c r="D55" s="228"/>
      <c r="E55" s="156" t="s">
        <v>83</v>
      </c>
      <c r="F55" s="216">
        <f>SUM(F52:F54)</f>
        <v>450000</v>
      </c>
      <c r="G55" s="176">
        <v>0</v>
      </c>
      <c r="H55" s="136"/>
      <c r="I55" s="136"/>
      <c r="J55" s="136"/>
      <c r="K55" s="136"/>
      <c r="L55" s="136"/>
      <c r="M55" s="136"/>
      <c r="N55" s="136"/>
      <c r="O55" s="136"/>
      <c r="P55" s="136"/>
      <c r="Q55" s="157"/>
      <c r="R55" s="137"/>
      <c r="S55" s="137"/>
      <c r="T55" s="137"/>
      <c r="U55" s="136"/>
      <c r="V55" s="136"/>
      <c r="W55" s="136"/>
      <c r="X55" s="136"/>
      <c r="Y55" s="136"/>
      <c r="Z55" s="136">
        <f>N52+Q54+T54</f>
        <v>450000</v>
      </c>
      <c r="AA55" s="145">
        <f>SUM(F55-G55-Z55)</f>
        <v>0</v>
      </c>
      <c r="AB55" s="301"/>
    </row>
    <row r="56" spans="1:28" ht="15.95" customHeight="1" x14ac:dyDescent="0.25">
      <c r="A56" s="298">
        <v>14</v>
      </c>
      <c r="B56" s="222" t="s">
        <v>38</v>
      </c>
      <c r="C56" s="222" t="s">
        <v>47</v>
      </c>
      <c r="D56" s="226" t="s">
        <v>48</v>
      </c>
      <c r="E56" s="70" t="s">
        <v>20</v>
      </c>
      <c r="F56" s="217">
        <v>180000</v>
      </c>
      <c r="G56" s="21"/>
      <c r="H56" s="16"/>
      <c r="I56" s="16"/>
      <c r="J56" s="16"/>
      <c r="K56" s="16"/>
      <c r="L56" s="16"/>
      <c r="M56" s="16"/>
      <c r="N56" s="16"/>
      <c r="O56" s="16"/>
      <c r="P56" s="16"/>
      <c r="Q56" s="16"/>
      <c r="R56" s="16"/>
      <c r="S56" s="16"/>
      <c r="T56" s="17">
        <v>180000</v>
      </c>
      <c r="U56" s="16"/>
      <c r="V56" s="16"/>
      <c r="W56" s="16"/>
      <c r="X56" s="16"/>
      <c r="Y56" s="16"/>
      <c r="Z56" s="16"/>
      <c r="AA56" s="18"/>
      <c r="AB56" s="302"/>
    </row>
    <row r="57" spans="1:28" ht="15.95" customHeight="1" x14ac:dyDescent="0.25">
      <c r="A57" s="296"/>
      <c r="B57" s="223"/>
      <c r="C57" s="223"/>
      <c r="D57" s="227"/>
      <c r="E57" s="65" t="s">
        <v>25</v>
      </c>
      <c r="F57" s="214">
        <v>0</v>
      </c>
      <c r="G57" s="27"/>
      <c r="H57" s="32"/>
      <c r="I57" s="32"/>
      <c r="J57" s="32"/>
      <c r="K57" s="28"/>
      <c r="L57" s="32"/>
      <c r="M57" s="32"/>
      <c r="N57" s="28"/>
      <c r="O57" s="32"/>
      <c r="P57" s="32"/>
      <c r="Q57" s="28"/>
      <c r="R57" s="32"/>
      <c r="S57" s="32"/>
      <c r="T57" s="32"/>
      <c r="U57" s="32"/>
      <c r="V57" s="32"/>
      <c r="W57" s="28"/>
      <c r="X57" s="32"/>
      <c r="Y57" s="32"/>
      <c r="Z57" s="28"/>
      <c r="AA57" s="43"/>
      <c r="AB57" s="303"/>
    </row>
    <row r="58" spans="1:28" ht="15.95" customHeight="1" x14ac:dyDescent="0.25">
      <c r="A58" s="296"/>
      <c r="B58" s="223"/>
      <c r="C58" s="223"/>
      <c r="D58" s="227"/>
      <c r="E58" s="156" t="s">
        <v>26</v>
      </c>
      <c r="F58" s="215">
        <v>0</v>
      </c>
      <c r="G58" s="139"/>
      <c r="H58" s="136"/>
      <c r="I58" s="136"/>
      <c r="J58" s="136"/>
      <c r="K58" s="136"/>
      <c r="L58" s="136"/>
      <c r="M58" s="136"/>
      <c r="N58" s="137"/>
      <c r="O58" s="136"/>
      <c r="P58" s="136"/>
      <c r="Q58" s="136"/>
      <c r="R58" s="136"/>
      <c r="S58" s="136"/>
      <c r="T58" s="137"/>
      <c r="U58" s="136"/>
      <c r="V58" s="136"/>
      <c r="W58" s="136"/>
      <c r="X58" s="136"/>
      <c r="Y58" s="136"/>
      <c r="Z58" s="136"/>
      <c r="AA58" s="145"/>
      <c r="AB58" s="303"/>
    </row>
    <row r="59" spans="1:28" ht="15.95" customHeight="1" thickBot="1" x14ac:dyDescent="0.3">
      <c r="A59" s="297"/>
      <c r="B59" s="225"/>
      <c r="C59" s="225"/>
      <c r="D59" s="228"/>
      <c r="E59" s="156" t="s">
        <v>83</v>
      </c>
      <c r="F59" s="216">
        <f>SUM(F56:F58)</f>
        <v>180000</v>
      </c>
      <c r="G59" s="176">
        <v>0</v>
      </c>
      <c r="H59" s="136"/>
      <c r="I59" s="136"/>
      <c r="J59" s="136"/>
      <c r="K59" s="136"/>
      <c r="L59" s="136"/>
      <c r="M59" s="136"/>
      <c r="N59" s="137"/>
      <c r="O59" s="136"/>
      <c r="P59" s="136"/>
      <c r="Q59" s="136"/>
      <c r="R59" s="136"/>
      <c r="S59" s="136"/>
      <c r="T59" s="137"/>
      <c r="U59" s="136"/>
      <c r="V59" s="136"/>
      <c r="W59" s="158"/>
      <c r="X59" s="136"/>
      <c r="Y59" s="136"/>
      <c r="Z59" s="136">
        <f>T56</f>
        <v>180000</v>
      </c>
      <c r="AA59" s="145">
        <f>F59-G59-Z59</f>
        <v>0</v>
      </c>
      <c r="AB59" s="304"/>
    </row>
    <row r="60" spans="1:28" ht="15.95" customHeight="1" x14ac:dyDescent="0.25">
      <c r="A60" s="298">
        <v>15</v>
      </c>
      <c r="B60" s="222" t="s">
        <v>38</v>
      </c>
      <c r="C60" s="222" t="s">
        <v>49</v>
      </c>
      <c r="D60" s="226" t="s">
        <v>50</v>
      </c>
      <c r="E60" s="70" t="s">
        <v>20</v>
      </c>
      <c r="F60" s="217">
        <v>100000</v>
      </c>
      <c r="G60" s="21"/>
      <c r="H60" s="16"/>
      <c r="I60" s="16"/>
      <c r="J60" s="16"/>
      <c r="K60" s="16"/>
      <c r="L60" s="16"/>
      <c r="M60" s="16"/>
      <c r="N60" s="16"/>
      <c r="O60" s="16"/>
      <c r="P60" s="16"/>
      <c r="Q60" s="16"/>
      <c r="R60" s="16"/>
      <c r="S60" s="16"/>
      <c r="T60" s="17">
        <v>100000</v>
      </c>
      <c r="U60" s="16"/>
      <c r="V60" s="16"/>
      <c r="W60" s="16"/>
      <c r="X60" s="16"/>
      <c r="Y60" s="16"/>
      <c r="Z60" s="16"/>
      <c r="AA60" s="18"/>
      <c r="AB60" s="299" t="s">
        <v>88</v>
      </c>
    </row>
    <row r="61" spans="1:28" ht="15.95" customHeight="1" x14ac:dyDescent="0.25">
      <c r="A61" s="296"/>
      <c r="B61" s="223"/>
      <c r="C61" s="223"/>
      <c r="D61" s="227"/>
      <c r="E61" s="65" t="s">
        <v>25</v>
      </c>
      <c r="F61" s="214"/>
      <c r="G61" s="27"/>
      <c r="H61" s="32"/>
      <c r="I61" s="32"/>
      <c r="J61" s="32"/>
      <c r="K61" s="28"/>
      <c r="L61" s="32"/>
      <c r="M61" s="32"/>
      <c r="N61" s="28"/>
      <c r="O61" s="32"/>
      <c r="P61" s="32"/>
      <c r="Q61" s="28"/>
      <c r="R61" s="32"/>
      <c r="S61" s="32"/>
      <c r="T61" s="32"/>
      <c r="U61" s="32"/>
      <c r="V61" s="32"/>
      <c r="W61" s="28"/>
      <c r="X61" s="32"/>
      <c r="Y61" s="32"/>
      <c r="Z61" s="28"/>
      <c r="AA61" s="43"/>
      <c r="AB61" s="300"/>
    </row>
    <row r="62" spans="1:28" ht="15.95" customHeight="1" x14ac:dyDescent="0.25">
      <c r="A62" s="296"/>
      <c r="B62" s="223"/>
      <c r="C62" s="223"/>
      <c r="D62" s="227"/>
      <c r="E62" s="156" t="s">
        <v>26</v>
      </c>
      <c r="F62" s="215">
        <v>450000</v>
      </c>
      <c r="G62" s="139"/>
      <c r="H62" s="136"/>
      <c r="I62" s="136"/>
      <c r="J62" s="136"/>
      <c r="K62" s="136"/>
      <c r="L62" s="136"/>
      <c r="M62" s="136"/>
      <c r="N62" s="137"/>
      <c r="O62" s="136"/>
      <c r="P62" s="136"/>
      <c r="Q62" s="136"/>
      <c r="R62" s="136"/>
      <c r="S62" s="136"/>
      <c r="T62" s="137"/>
      <c r="U62" s="136"/>
      <c r="V62" s="136"/>
      <c r="W62" s="152">
        <v>450000</v>
      </c>
      <c r="X62" s="136"/>
      <c r="Y62" s="136"/>
      <c r="Z62" s="136"/>
      <c r="AA62" s="145"/>
      <c r="AB62" s="300"/>
    </row>
    <row r="63" spans="1:28" ht="15.95" customHeight="1" thickBot="1" x14ac:dyDescent="0.3">
      <c r="A63" s="297"/>
      <c r="B63" s="225"/>
      <c r="C63" s="225"/>
      <c r="D63" s="228"/>
      <c r="E63" s="156" t="s">
        <v>83</v>
      </c>
      <c r="F63" s="216">
        <f>SUM(F60:F62)</f>
        <v>550000</v>
      </c>
      <c r="G63" s="176">
        <v>0</v>
      </c>
      <c r="H63" s="136"/>
      <c r="I63" s="136"/>
      <c r="J63" s="136"/>
      <c r="K63" s="136"/>
      <c r="L63" s="136"/>
      <c r="M63" s="136"/>
      <c r="N63" s="137"/>
      <c r="O63" s="136"/>
      <c r="P63" s="136"/>
      <c r="Q63" s="136"/>
      <c r="R63" s="136"/>
      <c r="S63" s="136"/>
      <c r="T63" s="137"/>
      <c r="U63" s="136"/>
      <c r="V63" s="136"/>
      <c r="W63" s="31"/>
      <c r="X63" s="136"/>
      <c r="Y63" s="136"/>
      <c r="Z63" s="136">
        <f>T60+W62</f>
        <v>550000</v>
      </c>
      <c r="AA63" s="145">
        <f>SUM(F63-G63-Z63)</f>
        <v>0</v>
      </c>
      <c r="AB63" s="301"/>
    </row>
    <row r="64" spans="1:28" ht="15.95" customHeight="1" x14ac:dyDescent="0.25">
      <c r="A64" s="298">
        <v>16</v>
      </c>
      <c r="B64" s="222" t="s">
        <v>38</v>
      </c>
      <c r="C64" s="222" t="s">
        <v>51</v>
      </c>
      <c r="D64" s="226" t="s">
        <v>52</v>
      </c>
      <c r="E64" s="70" t="s">
        <v>20</v>
      </c>
      <c r="F64" s="217">
        <v>50000</v>
      </c>
      <c r="G64" s="21"/>
      <c r="H64" s="16"/>
      <c r="I64" s="16"/>
      <c r="J64" s="16"/>
      <c r="K64" s="16"/>
      <c r="L64" s="16"/>
      <c r="M64" s="16"/>
      <c r="N64" s="16"/>
      <c r="O64" s="16"/>
      <c r="P64" s="16"/>
      <c r="Q64" s="16"/>
      <c r="R64" s="16"/>
      <c r="S64" s="16"/>
      <c r="T64" s="17">
        <v>50000</v>
      </c>
      <c r="U64" s="16"/>
      <c r="V64" s="16"/>
      <c r="W64" s="72"/>
      <c r="X64" s="16"/>
      <c r="Y64" s="16"/>
      <c r="Z64" s="16"/>
      <c r="AA64" s="18"/>
      <c r="AB64" s="302"/>
    </row>
    <row r="65" spans="1:28" ht="15.95" customHeight="1" x14ac:dyDescent="0.25">
      <c r="A65" s="296"/>
      <c r="B65" s="223"/>
      <c r="C65" s="223"/>
      <c r="D65" s="227"/>
      <c r="E65" s="65" t="s">
        <v>25</v>
      </c>
      <c r="F65" s="214"/>
      <c r="G65" s="27"/>
      <c r="H65" s="32"/>
      <c r="I65" s="32"/>
      <c r="J65" s="32"/>
      <c r="K65" s="28"/>
      <c r="L65" s="32"/>
      <c r="M65" s="32"/>
      <c r="N65" s="28"/>
      <c r="O65" s="32"/>
      <c r="P65" s="32"/>
      <c r="Q65" s="28"/>
      <c r="R65" s="32"/>
      <c r="S65" s="32"/>
      <c r="T65" s="32"/>
      <c r="U65" s="32"/>
      <c r="V65" s="32"/>
      <c r="W65" s="28"/>
      <c r="X65" s="32"/>
      <c r="Y65" s="32"/>
      <c r="Z65" s="28"/>
      <c r="AA65" s="43"/>
      <c r="AB65" s="303"/>
    </row>
    <row r="66" spans="1:28" ht="15.95" customHeight="1" x14ac:dyDescent="0.25">
      <c r="A66" s="296"/>
      <c r="B66" s="223"/>
      <c r="C66" s="223"/>
      <c r="D66" s="227"/>
      <c r="E66" s="156" t="s">
        <v>26</v>
      </c>
      <c r="F66" s="215">
        <v>285000</v>
      </c>
      <c r="G66" s="139"/>
      <c r="H66" s="136"/>
      <c r="I66" s="136"/>
      <c r="J66" s="136"/>
      <c r="K66" s="136"/>
      <c r="L66" s="136"/>
      <c r="M66" s="136"/>
      <c r="N66" s="137"/>
      <c r="O66" s="136"/>
      <c r="P66" s="136"/>
      <c r="Q66" s="136"/>
      <c r="R66" s="136"/>
      <c r="S66" s="136"/>
      <c r="T66" s="137"/>
      <c r="U66" s="136"/>
      <c r="V66" s="136"/>
      <c r="W66" s="152">
        <v>285000</v>
      </c>
      <c r="X66" s="136"/>
      <c r="Y66" s="136"/>
      <c r="Z66" s="136"/>
      <c r="AA66" s="145"/>
      <c r="AB66" s="303"/>
    </row>
    <row r="67" spans="1:28" ht="15.95" customHeight="1" thickBot="1" x14ac:dyDescent="0.3">
      <c r="A67" s="297"/>
      <c r="B67" s="225"/>
      <c r="C67" s="225"/>
      <c r="D67" s="228"/>
      <c r="E67" s="156" t="s">
        <v>83</v>
      </c>
      <c r="F67" s="216">
        <f>SUM(F64:F66)</f>
        <v>335000</v>
      </c>
      <c r="G67" s="176">
        <v>0</v>
      </c>
      <c r="H67" s="136"/>
      <c r="I67" s="136"/>
      <c r="J67" s="136"/>
      <c r="K67" s="136"/>
      <c r="L67" s="136"/>
      <c r="M67" s="136"/>
      <c r="N67" s="137"/>
      <c r="O67" s="136"/>
      <c r="P67" s="136"/>
      <c r="Q67" s="136"/>
      <c r="R67" s="136"/>
      <c r="S67" s="136"/>
      <c r="T67" s="137"/>
      <c r="U67" s="136"/>
      <c r="V67" s="136"/>
      <c r="W67" s="137"/>
      <c r="X67" s="136"/>
      <c r="Y67" s="136"/>
      <c r="Z67" s="136">
        <f>T64+W66</f>
        <v>335000</v>
      </c>
      <c r="AA67" s="45">
        <f>F67-G67-Z67</f>
        <v>0</v>
      </c>
      <c r="AB67" s="304"/>
    </row>
    <row r="68" spans="1:28" ht="15.95" customHeight="1" x14ac:dyDescent="0.25">
      <c r="A68" s="298">
        <v>17</v>
      </c>
      <c r="B68" s="222" t="s">
        <v>38</v>
      </c>
      <c r="C68" s="222" t="s">
        <v>53</v>
      </c>
      <c r="D68" s="226" t="s">
        <v>54</v>
      </c>
      <c r="E68" s="70" t="s">
        <v>20</v>
      </c>
      <c r="F68" s="217">
        <v>200000</v>
      </c>
      <c r="G68" s="21"/>
      <c r="H68" s="16"/>
      <c r="I68" s="16"/>
      <c r="J68" s="16"/>
      <c r="K68" s="16"/>
      <c r="L68" s="16"/>
      <c r="M68" s="16"/>
      <c r="N68" s="16"/>
      <c r="O68" s="16"/>
      <c r="P68" s="16"/>
      <c r="Q68" s="16"/>
      <c r="R68" s="16"/>
      <c r="S68" s="16"/>
      <c r="T68" s="16"/>
      <c r="U68" s="16"/>
      <c r="V68" s="16"/>
      <c r="W68" s="17">
        <v>200000</v>
      </c>
      <c r="X68" s="16"/>
      <c r="Y68" s="16"/>
      <c r="Z68" s="16"/>
      <c r="AA68" s="182"/>
      <c r="AB68" s="299" t="s">
        <v>89</v>
      </c>
    </row>
    <row r="69" spans="1:28" ht="15.95" customHeight="1" x14ac:dyDescent="0.25">
      <c r="A69" s="296"/>
      <c r="B69" s="223"/>
      <c r="C69" s="223"/>
      <c r="D69" s="227"/>
      <c r="E69" s="65" t="s">
        <v>25</v>
      </c>
      <c r="F69" s="214"/>
      <c r="G69" s="27"/>
      <c r="H69" s="32"/>
      <c r="I69" s="32"/>
      <c r="J69" s="32"/>
      <c r="K69" s="28"/>
      <c r="L69" s="32"/>
      <c r="M69" s="32"/>
      <c r="N69" s="28"/>
      <c r="O69" s="32"/>
      <c r="P69" s="32"/>
      <c r="Q69" s="28"/>
      <c r="R69" s="32"/>
      <c r="S69" s="32"/>
      <c r="T69" s="28"/>
      <c r="U69" s="32"/>
      <c r="V69" s="32"/>
      <c r="W69" s="28"/>
      <c r="X69" s="32"/>
      <c r="Y69" s="32"/>
      <c r="Z69" s="28"/>
      <c r="AA69" s="218"/>
      <c r="AB69" s="300"/>
    </row>
    <row r="70" spans="1:28" ht="15.95" customHeight="1" x14ac:dyDescent="0.25">
      <c r="A70" s="296"/>
      <c r="B70" s="223"/>
      <c r="C70" s="223"/>
      <c r="D70" s="227"/>
      <c r="E70" s="156" t="s">
        <v>26</v>
      </c>
      <c r="F70" s="215">
        <v>1400000</v>
      </c>
      <c r="G70" s="139"/>
      <c r="H70" s="136"/>
      <c r="I70" s="136"/>
      <c r="J70" s="136"/>
      <c r="K70" s="136"/>
      <c r="L70" s="136"/>
      <c r="M70" s="136"/>
      <c r="N70" s="137"/>
      <c r="O70" s="136"/>
      <c r="P70" s="136"/>
      <c r="Q70" s="136"/>
      <c r="R70" s="136"/>
      <c r="S70" s="136"/>
      <c r="T70" s="136"/>
      <c r="U70" s="136"/>
      <c r="V70" s="136"/>
      <c r="W70" s="136"/>
      <c r="X70" s="136"/>
      <c r="Y70" s="136"/>
      <c r="Z70" s="136"/>
      <c r="AA70" s="166"/>
      <c r="AB70" s="300"/>
    </row>
    <row r="71" spans="1:28" ht="15.95" customHeight="1" thickBot="1" x14ac:dyDescent="0.3">
      <c r="A71" s="297"/>
      <c r="B71" s="225"/>
      <c r="C71" s="225"/>
      <c r="D71" s="228"/>
      <c r="E71" s="156" t="s">
        <v>83</v>
      </c>
      <c r="F71" s="216">
        <f>SUM(F68:F70)</f>
        <v>1600000</v>
      </c>
      <c r="G71" s="176">
        <v>0</v>
      </c>
      <c r="H71" s="136"/>
      <c r="I71" s="136"/>
      <c r="J71" s="136"/>
      <c r="K71" s="136"/>
      <c r="L71" s="136"/>
      <c r="M71" s="136"/>
      <c r="N71" s="137"/>
      <c r="O71" s="136"/>
      <c r="P71" s="136"/>
      <c r="Q71" s="136"/>
      <c r="R71" s="136"/>
      <c r="S71" s="136"/>
      <c r="T71" s="136"/>
      <c r="U71" s="136"/>
      <c r="V71" s="136"/>
      <c r="W71" s="136"/>
      <c r="X71" s="136"/>
      <c r="Y71" s="136"/>
      <c r="Z71" s="136">
        <f>W68</f>
        <v>200000</v>
      </c>
      <c r="AA71" s="153">
        <f>F71-G71-Z71</f>
        <v>1400000</v>
      </c>
      <c r="AB71" s="301"/>
    </row>
    <row r="72" spans="1:28" ht="15.95" customHeight="1" x14ac:dyDescent="0.25">
      <c r="A72" s="260">
        <v>18</v>
      </c>
      <c r="B72" s="254" t="s">
        <v>55</v>
      </c>
      <c r="C72" s="265">
        <v>97635</v>
      </c>
      <c r="D72" s="307" t="s">
        <v>86</v>
      </c>
      <c r="E72" s="20" t="s">
        <v>20</v>
      </c>
      <c r="F72" s="207">
        <v>350000</v>
      </c>
      <c r="G72" s="21"/>
      <c r="H72" s="22"/>
      <c r="I72" s="22"/>
      <c r="J72" s="22"/>
      <c r="K72" s="22"/>
      <c r="L72" s="22"/>
      <c r="M72" s="22"/>
      <c r="N72" s="22"/>
      <c r="O72" s="22"/>
      <c r="P72" s="22"/>
      <c r="Q72" s="22"/>
      <c r="R72" s="22"/>
      <c r="S72" s="22"/>
      <c r="T72" s="22"/>
      <c r="U72" s="22"/>
      <c r="V72" s="22"/>
      <c r="W72" s="22"/>
      <c r="X72" s="22"/>
      <c r="Y72" s="22"/>
      <c r="Z72" s="16"/>
      <c r="AA72" s="18"/>
      <c r="AB72" s="271" t="s">
        <v>110</v>
      </c>
    </row>
    <row r="73" spans="1:28" ht="15.95" customHeight="1" x14ac:dyDescent="0.25">
      <c r="A73" s="273"/>
      <c r="B73" s="274"/>
      <c r="C73" s="266"/>
      <c r="D73" s="308"/>
      <c r="E73" s="26" t="s">
        <v>25</v>
      </c>
      <c r="F73" s="204">
        <v>239826</v>
      </c>
      <c r="G73" s="27"/>
      <c r="H73" s="32"/>
      <c r="I73" s="137"/>
      <c r="J73" s="137"/>
      <c r="K73" s="32"/>
      <c r="L73" s="32"/>
      <c r="M73" s="32"/>
      <c r="N73" s="32"/>
      <c r="O73" s="32"/>
      <c r="P73" s="32"/>
      <c r="Q73" s="32"/>
      <c r="R73" s="32"/>
      <c r="S73" s="32"/>
      <c r="T73" s="32"/>
      <c r="U73" s="32"/>
      <c r="V73" s="32"/>
      <c r="W73" s="32"/>
      <c r="X73" s="32"/>
      <c r="Y73" s="32"/>
      <c r="Z73" s="28"/>
      <c r="AA73" s="43"/>
      <c r="AB73" s="282"/>
    </row>
    <row r="74" spans="1:28" ht="15.95" customHeight="1" x14ac:dyDescent="0.25">
      <c r="A74" s="273"/>
      <c r="B74" s="274"/>
      <c r="C74" s="266"/>
      <c r="D74" s="308"/>
      <c r="E74" s="154" t="s">
        <v>26</v>
      </c>
      <c r="F74" s="205">
        <v>955216</v>
      </c>
      <c r="G74" s="139"/>
      <c r="H74" s="137">
        <v>313005</v>
      </c>
      <c r="I74" s="136">
        <f t="shared" ref="I74" si="2">H74*0.8</f>
        <v>250404</v>
      </c>
      <c r="J74" s="136">
        <f t="shared" ref="J74" si="3">H74*0.2</f>
        <v>62601</v>
      </c>
      <c r="K74" s="137"/>
      <c r="L74" s="137"/>
      <c r="M74" s="137"/>
      <c r="N74" s="137"/>
      <c r="O74" s="137"/>
      <c r="P74" s="137"/>
      <c r="Q74" s="137"/>
      <c r="R74" s="137"/>
      <c r="S74" s="137"/>
      <c r="T74" s="137"/>
      <c r="U74" s="137"/>
      <c r="V74" s="137"/>
      <c r="W74" s="137"/>
      <c r="X74" s="137"/>
      <c r="Y74" s="137"/>
      <c r="Z74" s="136"/>
      <c r="AA74" s="145"/>
      <c r="AB74" s="282"/>
    </row>
    <row r="75" spans="1:28" ht="15.95" customHeight="1" thickBot="1" x14ac:dyDescent="0.3">
      <c r="A75" s="261"/>
      <c r="B75" s="255"/>
      <c r="C75" s="267"/>
      <c r="D75" s="309"/>
      <c r="E75" s="154" t="s">
        <v>83</v>
      </c>
      <c r="F75" s="206">
        <f>SUM(F72:F74)</f>
        <v>1545042</v>
      </c>
      <c r="G75" s="179">
        <v>1479297</v>
      </c>
      <c r="H75" s="137"/>
      <c r="I75" s="136"/>
      <c r="J75" s="136"/>
      <c r="K75" s="137"/>
      <c r="L75" s="137"/>
      <c r="M75" s="137"/>
      <c r="N75" s="137"/>
      <c r="O75" s="137"/>
      <c r="P75" s="137"/>
      <c r="Q75" s="137"/>
      <c r="R75" s="137"/>
      <c r="S75" s="137"/>
      <c r="T75" s="137"/>
      <c r="U75" s="137"/>
      <c r="V75" s="137"/>
      <c r="W75" s="137"/>
      <c r="X75" s="137"/>
      <c r="Y75" s="137"/>
      <c r="Z75" s="136">
        <f>H74</f>
        <v>313005</v>
      </c>
      <c r="AA75" s="145">
        <f>F75-G75-Z75</f>
        <v>-247260</v>
      </c>
      <c r="AB75" s="272"/>
    </row>
    <row r="76" spans="1:28" ht="15.95" customHeight="1" x14ac:dyDescent="0.25">
      <c r="A76" s="260">
        <v>19</v>
      </c>
      <c r="B76" s="254" t="s">
        <v>55</v>
      </c>
      <c r="C76" s="265">
        <v>82849</v>
      </c>
      <c r="D76" s="258" t="s">
        <v>56</v>
      </c>
      <c r="E76" s="20" t="s">
        <v>20</v>
      </c>
      <c r="F76" s="207">
        <v>25000</v>
      </c>
      <c r="G76" s="21"/>
      <c r="H76" s="22"/>
      <c r="I76" s="22"/>
      <c r="J76" s="22"/>
      <c r="K76" s="22"/>
      <c r="L76" s="22"/>
      <c r="M76" s="22"/>
      <c r="N76" s="22"/>
      <c r="O76" s="22"/>
      <c r="P76" s="22"/>
      <c r="Q76" s="17">
        <v>25000</v>
      </c>
      <c r="R76" s="22"/>
      <c r="S76" s="22"/>
      <c r="T76" s="16"/>
      <c r="U76" s="22"/>
      <c r="V76" s="22"/>
      <c r="W76" s="22"/>
      <c r="X76" s="22"/>
      <c r="Y76" s="22"/>
      <c r="Z76" s="16"/>
      <c r="AA76" s="18"/>
      <c r="AB76" s="271" t="s">
        <v>111</v>
      </c>
    </row>
    <row r="77" spans="1:28" ht="15.95" customHeight="1" x14ac:dyDescent="0.25">
      <c r="A77" s="273"/>
      <c r="B77" s="274"/>
      <c r="C77" s="266"/>
      <c r="D77" s="275"/>
      <c r="E77" s="26" t="s">
        <v>25</v>
      </c>
      <c r="F77" s="204">
        <v>0</v>
      </c>
      <c r="G77" s="27"/>
      <c r="H77" s="32"/>
      <c r="I77" s="32"/>
      <c r="J77" s="32"/>
      <c r="K77" s="32"/>
      <c r="L77" s="32"/>
      <c r="M77" s="32"/>
      <c r="N77" s="32"/>
      <c r="O77" s="32"/>
      <c r="P77" s="32"/>
      <c r="Q77" s="28"/>
      <c r="R77" s="32"/>
      <c r="S77" s="32"/>
      <c r="T77" s="28"/>
      <c r="U77" s="32"/>
      <c r="V77" s="32"/>
      <c r="W77" s="32"/>
      <c r="X77" s="32"/>
      <c r="Y77" s="32"/>
      <c r="Z77" s="28"/>
      <c r="AA77" s="43"/>
      <c r="AB77" s="282"/>
    </row>
    <row r="78" spans="1:28" ht="15.95" customHeight="1" x14ac:dyDescent="0.25">
      <c r="A78" s="273"/>
      <c r="B78" s="274"/>
      <c r="C78" s="266"/>
      <c r="D78" s="275"/>
      <c r="E78" s="154" t="s">
        <v>26</v>
      </c>
      <c r="F78" s="205">
        <v>249083</v>
      </c>
      <c r="G78" s="139"/>
      <c r="H78" s="137"/>
      <c r="I78" s="137"/>
      <c r="J78" s="137"/>
      <c r="K78" s="137"/>
      <c r="L78" s="137"/>
      <c r="M78" s="137"/>
      <c r="N78" s="137"/>
      <c r="O78" s="137"/>
      <c r="P78" s="137"/>
      <c r="Q78" s="136"/>
      <c r="R78" s="137"/>
      <c r="S78" s="137"/>
      <c r="T78" s="152">
        <v>249083</v>
      </c>
      <c r="U78" s="137"/>
      <c r="V78" s="137"/>
      <c r="W78" s="137"/>
      <c r="X78" s="137"/>
      <c r="Y78" s="137"/>
      <c r="Z78" s="136"/>
      <c r="AA78" s="145"/>
      <c r="AB78" s="282"/>
    </row>
    <row r="79" spans="1:28" ht="15.95" customHeight="1" thickBot="1" x14ac:dyDescent="0.3">
      <c r="A79" s="261"/>
      <c r="B79" s="274"/>
      <c r="C79" s="266"/>
      <c r="D79" s="275"/>
      <c r="E79" s="154" t="s">
        <v>83</v>
      </c>
      <c r="F79" s="206">
        <f>SUM(F76:F78)</f>
        <v>274083</v>
      </c>
      <c r="G79" s="179">
        <v>339055</v>
      </c>
      <c r="H79" s="137"/>
      <c r="I79" s="137"/>
      <c r="J79" s="137"/>
      <c r="K79" s="137"/>
      <c r="L79" s="137"/>
      <c r="M79" s="137"/>
      <c r="N79" s="137"/>
      <c r="O79" s="137"/>
      <c r="P79" s="137"/>
      <c r="Q79" s="28"/>
      <c r="R79" s="137"/>
      <c r="S79" s="137"/>
      <c r="T79" s="137"/>
      <c r="U79" s="137"/>
      <c r="V79" s="137"/>
      <c r="W79" s="137"/>
      <c r="X79" s="137"/>
      <c r="Y79" s="137"/>
      <c r="Z79" s="136">
        <f>SUM(Q76+T78)</f>
        <v>274083</v>
      </c>
      <c r="AA79" s="145">
        <f>SUM(F79-G79-Z79)</f>
        <v>-339055</v>
      </c>
      <c r="AB79" s="272"/>
    </row>
    <row r="80" spans="1:28" ht="15.95" customHeight="1" x14ac:dyDescent="0.25">
      <c r="A80" s="310">
        <v>20</v>
      </c>
      <c r="B80" s="254" t="s">
        <v>55</v>
      </c>
      <c r="C80" s="265">
        <v>100499</v>
      </c>
      <c r="D80" s="258" t="s">
        <v>57</v>
      </c>
      <c r="E80" s="20" t="s">
        <v>20</v>
      </c>
      <c r="F80" s="207">
        <v>280000</v>
      </c>
      <c r="G80" s="21"/>
      <c r="H80" s="22"/>
      <c r="I80" s="22"/>
      <c r="J80" s="22"/>
      <c r="K80" s="22"/>
      <c r="L80" s="22"/>
      <c r="M80" s="22"/>
      <c r="N80" s="22"/>
      <c r="O80" s="22"/>
      <c r="P80" s="22"/>
      <c r="Q80" s="22"/>
      <c r="R80" s="22"/>
      <c r="S80" s="22"/>
      <c r="T80" s="22"/>
      <c r="U80" s="22"/>
      <c r="V80" s="22"/>
      <c r="W80" s="22"/>
      <c r="X80" s="22"/>
      <c r="Y80" s="22"/>
      <c r="Z80" s="16"/>
      <c r="AA80" s="18"/>
      <c r="AB80" s="279"/>
    </row>
    <row r="81" spans="1:1282" ht="15.95" customHeight="1" x14ac:dyDescent="0.25">
      <c r="A81" s="311"/>
      <c r="B81" s="274"/>
      <c r="C81" s="266"/>
      <c r="D81" s="275"/>
      <c r="E81" s="26" t="s">
        <v>25</v>
      </c>
      <c r="F81" s="204">
        <v>220000</v>
      </c>
      <c r="G81" s="27"/>
      <c r="H81" s="32"/>
      <c r="I81" s="32"/>
      <c r="J81" s="32"/>
      <c r="K81" s="32"/>
      <c r="L81" s="32"/>
      <c r="M81" s="32"/>
      <c r="N81" s="32"/>
      <c r="O81" s="32"/>
      <c r="P81" s="32"/>
      <c r="Q81" s="32"/>
      <c r="R81" s="32"/>
      <c r="S81" s="32"/>
      <c r="T81" s="32"/>
      <c r="U81" s="32"/>
      <c r="V81" s="32"/>
      <c r="W81" s="32"/>
      <c r="X81" s="32"/>
      <c r="Y81" s="32"/>
      <c r="Z81" s="28"/>
      <c r="AA81" s="43"/>
      <c r="AB81" s="280"/>
    </row>
    <row r="82" spans="1:1282" ht="15.95" customHeight="1" x14ac:dyDescent="0.25">
      <c r="A82" s="311"/>
      <c r="B82" s="274"/>
      <c r="C82" s="266"/>
      <c r="D82" s="275"/>
      <c r="E82" s="154" t="s">
        <v>26</v>
      </c>
      <c r="F82" s="205">
        <v>755017</v>
      </c>
      <c r="G82" s="139"/>
      <c r="H82" s="137"/>
      <c r="I82" s="137"/>
      <c r="J82" s="137"/>
      <c r="K82" s="155"/>
      <c r="L82" s="137"/>
      <c r="M82" s="137"/>
      <c r="N82" s="152">
        <v>633920</v>
      </c>
      <c r="O82" s="137"/>
      <c r="P82" s="137"/>
      <c r="Q82" s="137"/>
      <c r="R82" s="137"/>
      <c r="S82" s="137"/>
      <c r="T82" s="137"/>
      <c r="U82" s="137"/>
      <c r="V82" s="137"/>
      <c r="W82" s="137"/>
      <c r="X82" s="137"/>
      <c r="Y82" s="137"/>
      <c r="Z82" s="136"/>
      <c r="AA82" s="145"/>
      <c r="AB82" s="280"/>
    </row>
    <row r="83" spans="1:1282" ht="15.95" customHeight="1" thickBot="1" x14ac:dyDescent="0.3">
      <c r="A83" s="311"/>
      <c r="B83" s="312"/>
      <c r="C83" s="313"/>
      <c r="D83" s="314"/>
      <c r="E83" s="26" t="s">
        <v>83</v>
      </c>
      <c r="F83" s="206">
        <f>SUM(F80:F82)</f>
        <v>1255017</v>
      </c>
      <c r="G83" s="180">
        <v>621097</v>
      </c>
      <c r="H83" s="32"/>
      <c r="I83" s="32"/>
      <c r="J83" s="32"/>
      <c r="K83" s="32"/>
      <c r="L83" s="32"/>
      <c r="M83" s="32"/>
      <c r="N83" s="32"/>
      <c r="O83" s="32"/>
      <c r="P83" s="32"/>
      <c r="Q83" s="32"/>
      <c r="R83" s="32"/>
      <c r="S83" s="32"/>
      <c r="T83" s="32"/>
      <c r="U83" s="32"/>
      <c r="V83" s="32"/>
      <c r="W83" s="32"/>
      <c r="X83" s="32"/>
      <c r="Y83" s="32"/>
      <c r="Z83" s="28">
        <f>N82+Q82</f>
        <v>633920</v>
      </c>
      <c r="AA83" s="43">
        <f>F83-G83-Z83</f>
        <v>0</v>
      </c>
      <c r="AB83" s="305"/>
    </row>
    <row r="84" spans="1:1282" s="79" customFormat="1" ht="15.95" customHeight="1" x14ac:dyDescent="0.25">
      <c r="A84" s="73"/>
      <c r="B84" s="74"/>
      <c r="C84" s="74"/>
      <c r="D84" s="75"/>
      <c r="E84" s="74"/>
      <c r="H84" s="76"/>
      <c r="I84" s="76"/>
      <c r="J84" s="76"/>
      <c r="K84" s="76"/>
      <c r="L84" s="76"/>
      <c r="M84" s="76"/>
      <c r="N84" s="76"/>
      <c r="O84" s="76"/>
      <c r="P84" s="76"/>
      <c r="Q84" s="76"/>
      <c r="R84" s="76"/>
      <c r="S84" s="76"/>
      <c r="T84" s="76"/>
      <c r="U84" s="76"/>
      <c r="V84" s="76"/>
      <c r="W84" s="76"/>
      <c r="X84" s="76"/>
      <c r="Y84" s="76"/>
      <c r="Z84" s="76"/>
      <c r="AA84" s="77"/>
      <c r="AB84" s="192"/>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25"/>
      <c r="NI84" s="25"/>
      <c r="NJ84" s="25"/>
      <c r="NK84" s="25"/>
      <c r="NL84" s="25"/>
      <c r="NM84" s="25"/>
      <c r="NN84" s="25"/>
      <c r="NO84" s="25"/>
      <c r="NP84" s="25"/>
      <c r="NQ84" s="25"/>
      <c r="NR84" s="25"/>
      <c r="NS84" s="25"/>
      <c r="NT84" s="25"/>
      <c r="NU84" s="25"/>
      <c r="NV84" s="25"/>
      <c r="NW84" s="25"/>
      <c r="NX84" s="25"/>
      <c r="NY84" s="25"/>
      <c r="NZ84" s="25"/>
      <c r="OA84" s="25"/>
      <c r="OB84" s="25"/>
      <c r="OC84" s="25"/>
      <c r="OD84" s="25"/>
      <c r="OE84" s="25"/>
      <c r="OF84" s="25"/>
      <c r="OG84" s="25"/>
      <c r="OH84" s="25"/>
      <c r="OI84" s="25"/>
      <c r="OJ84" s="25"/>
      <c r="OK84" s="25"/>
      <c r="OL84" s="25"/>
      <c r="OM84" s="25"/>
      <c r="ON84" s="25"/>
      <c r="OO84" s="25"/>
      <c r="OP84" s="25"/>
      <c r="OQ84" s="25"/>
      <c r="OR84" s="25"/>
      <c r="OS84" s="25"/>
      <c r="OT84" s="25"/>
      <c r="OU84" s="25"/>
      <c r="OV84" s="25"/>
      <c r="OW84" s="25"/>
      <c r="OX84" s="25"/>
      <c r="OY84" s="25"/>
      <c r="OZ84" s="25"/>
      <c r="PA84" s="25"/>
      <c r="PB84" s="25"/>
      <c r="PC84" s="25"/>
      <c r="PD84" s="25"/>
      <c r="PE84" s="25"/>
      <c r="PF84" s="25"/>
      <c r="PG84" s="25"/>
      <c r="PH84" s="25"/>
      <c r="PI84" s="25"/>
      <c r="PJ84" s="25"/>
      <c r="PK84" s="25"/>
      <c r="PL84" s="25"/>
      <c r="PM84" s="25"/>
      <c r="PN84" s="25"/>
      <c r="PO84" s="25"/>
      <c r="PP84" s="25"/>
      <c r="PQ84" s="25"/>
      <c r="PR84" s="25"/>
      <c r="PS84" s="25"/>
      <c r="PT84" s="25"/>
      <c r="PU84" s="25"/>
      <c r="PV84" s="25"/>
      <c r="PW84" s="25"/>
      <c r="PX84" s="25"/>
      <c r="PY84" s="25"/>
      <c r="PZ84" s="25"/>
      <c r="QA84" s="25"/>
      <c r="QB84" s="25"/>
      <c r="QC84" s="25"/>
      <c r="QD84" s="25"/>
      <c r="QE84" s="25"/>
      <c r="QF84" s="25"/>
      <c r="QG84" s="25"/>
      <c r="QH84" s="25"/>
      <c r="QI84" s="25"/>
      <c r="QJ84" s="25"/>
      <c r="QK84" s="25"/>
      <c r="QL84" s="25"/>
      <c r="QM84" s="25"/>
      <c r="QN84" s="25"/>
      <c r="QO84" s="25"/>
      <c r="QP84" s="25"/>
      <c r="QQ84" s="25"/>
      <c r="QR84" s="25"/>
      <c r="QS84" s="25"/>
      <c r="QT84" s="25"/>
      <c r="QU84" s="25"/>
      <c r="QV84" s="25"/>
      <c r="QW84" s="25"/>
      <c r="QX84" s="25"/>
      <c r="QY84" s="25"/>
      <c r="QZ84" s="25"/>
      <c r="RA84" s="25"/>
      <c r="RB84" s="25"/>
      <c r="RC84" s="25"/>
      <c r="RD84" s="25"/>
      <c r="RE84" s="25"/>
      <c r="RF84" s="25"/>
      <c r="RG84" s="25"/>
      <c r="RH84" s="25"/>
      <c r="RI84" s="25"/>
      <c r="RJ84" s="25"/>
      <c r="RK84" s="25"/>
      <c r="RL84" s="25"/>
      <c r="RM84" s="25"/>
      <c r="RN84" s="25"/>
      <c r="RO84" s="25"/>
      <c r="RP84" s="25"/>
      <c r="RQ84" s="25"/>
      <c r="RR84" s="25"/>
      <c r="RS84" s="25"/>
      <c r="RT84" s="25"/>
      <c r="RU84" s="25"/>
      <c r="RV84" s="25"/>
      <c r="RW84" s="25"/>
      <c r="RX84" s="25"/>
      <c r="RY84" s="25"/>
      <c r="RZ84" s="25"/>
      <c r="SA84" s="25"/>
      <c r="SB84" s="25"/>
      <c r="SC84" s="25"/>
      <c r="SD84" s="25"/>
      <c r="SE84" s="25"/>
      <c r="SF84" s="25"/>
      <c r="SG84" s="25"/>
      <c r="SH84" s="25"/>
      <c r="SI84" s="25"/>
      <c r="SJ84" s="25"/>
      <c r="SK84" s="25"/>
      <c r="SL84" s="25"/>
      <c r="SM84" s="25"/>
      <c r="SN84" s="25"/>
      <c r="SO84" s="25"/>
      <c r="SP84" s="25"/>
      <c r="SQ84" s="25"/>
      <c r="SR84" s="25"/>
      <c r="SS84" s="25"/>
      <c r="ST84" s="25"/>
      <c r="SU84" s="25"/>
      <c r="SV84" s="25"/>
      <c r="SW84" s="25"/>
      <c r="SX84" s="25"/>
      <c r="SY84" s="25"/>
      <c r="SZ84" s="25"/>
      <c r="TA84" s="25"/>
      <c r="TB84" s="25"/>
      <c r="TC84" s="25"/>
      <c r="TD84" s="25"/>
      <c r="TE84" s="25"/>
      <c r="TF84" s="25"/>
      <c r="TG84" s="25"/>
      <c r="TH84" s="25"/>
      <c r="TI84" s="25"/>
      <c r="TJ84" s="25"/>
      <c r="TK84" s="25"/>
      <c r="TL84" s="25"/>
      <c r="TM84" s="25"/>
      <c r="TN84" s="25"/>
      <c r="TO84" s="25"/>
      <c r="TP84" s="25"/>
      <c r="TQ84" s="25"/>
      <c r="TR84" s="25"/>
      <c r="TS84" s="25"/>
      <c r="TT84" s="25"/>
      <c r="TU84" s="25"/>
      <c r="TV84" s="25"/>
      <c r="TW84" s="25"/>
      <c r="TX84" s="25"/>
      <c r="TY84" s="25"/>
      <c r="TZ84" s="25"/>
      <c r="UA84" s="25"/>
      <c r="UB84" s="25"/>
      <c r="UC84" s="25"/>
      <c r="UD84" s="25"/>
      <c r="UE84" s="25"/>
      <c r="UF84" s="25"/>
      <c r="UG84" s="25"/>
      <c r="UH84" s="25"/>
      <c r="UI84" s="25"/>
      <c r="UJ84" s="25"/>
      <c r="UK84" s="25"/>
      <c r="UL84" s="25"/>
      <c r="UM84" s="25"/>
      <c r="UN84" s="25"/>
      <c r="UO84" s="25"/>
      <c r="UP84" s="25"/>
      <c r="UQ84" s="25"/>
      <c r="UR84" s="25"/>
      <c r="US84" s="25"/>
      <c r="UT84" s="25"/>
      <c r="UU84" s="25"/>
      <c r="UV84" s="25"/>
      <c r="UW84" s="25"/>
      <c r="UX84" s="25"/>
      <c r="UY84" s="25"/>
      <c r="UZ84" s="25"/>
      <c r="VA84" s="25"/>
      <c r="VB84" s="25"/>
      <c r="VC84" s="25"/>
      <c r="VD84" s="25"/>
      <c r="VE84" s="25"/>
      <c r="VF84" s="25"/>
      <c r="VG84" s="25"/>
      <c r="VH84" s="25"/>
      <c r="VI84" s="25"/>
      <c r="VJ84" s="25"/>
      <c r="VK84" s="25"/>
      <c r="VL84" s="25"/>
      <c r="VM84" s="25"/>
      <c r="VN84" s="25"/>
      <c r="VO84" s="25"/>
      <c r="VP84" s="25"/>
      <c r="VQ84" s="25"/>
      <c r="VR84" s="25"/>
      <c r="VS84" s="25"/>
      <c r="VT84" s="25"/>
      <c r="VU84" s="25"/>
      <c r="VV84" s="25"/>
      <c r="VW84" s="25"/>
      <c r="VX84" s="25"/>
      <c r="VY84" s="25"/>
      <c r="VZ84" s="25"/>
      <c r="WA84" s="25"/>
      <c r="WB84" s="25"/>
      <c r="WC84" s="25"/>
      <c r="WD84" s="25"/>
      <c r="WE84" s="25"/>
      <c r="WF84" s="25"/>
      <c r="WG84" s="25"/>
      <c r="WH84" s="25"/>
      <c r="WI84" s="25"/>
      <c r="WJ84" s="25"/>
      <c r="WK84" s="25"/>
      <c r="WL84" s="25"/>
      <c r="WM84" s="25"/>
      <c r="WN84" s="25"/>
      <c r="WO84" s="25"/>
      <c r="WP84" s="25"/>
      <c r="WQ84" s="25"/>
      <c r="WR84" s="25"/>
      <c r="WS84" s="25"/>
      <c r="WT84" s="25"/>
      <c r="WU84" s="25"/>
      <c r="WV84" s="25"/>
      <c r="WW84" s="25"/>
      <c r="WX84" s="25"/>
      <c r="WY84" s="25"/>
      <c r="WZ84" s="25"/>
      <c r="XA84" s="25"/>
      <c r="XB84" s="25"/>
      <c r="XC84" s="25"/>
      <c r="XD84" s="25"/>
      <c r="XE84" s="25"/>
      <c r="XF84" s="25"/>
      <c r="XG84" s="25"/>
      <c r="XH84" s="25"/>
      <c r="XI84" s="25"/>
      <c r="XJ84" s="25"/>
      <c r="XK84" s="25"/>
      <c r="XL84" s="25"/>
      <c r="XM84" s="25"/>
      <c r="XN84" s="25"/>
      <c r="XO84" s="25"/>
      <c r="XP84" s="25"/>
      <c r="XQ84" s="25"/>
      <c r="XR84" s="25"/>
      <c r="XS84" s="25"/>
      <c r="XT84" s="25"/>
      <c r="XU84" s="25"/>
      <c r="XV84" s="25"/>
      <c r="XW84" s="25"/>
      <c r="XX84" s="25"/>
      <c r="XY84" s="25"/>
      <c r="XZ84" s="25"/>
      <c r="YA84" s="25"/>
      <c r="YB84" s="25"/>
      <c r="YC84" s="25"/>
      <c r="YD84" s="25"/>
      <c r="YE84" s="25"/>
      <c r="YF84" s="25"/>
      <c r="YG84" s="25"/>
      <c r="YH84" s="25"/>
      <c r="YI84" s="25"/>
      <c r="YJ84" s="25"/>
      <c r="YK84" s="25"/>
      <c r="YL84" s="25"/>
      <c r="YM84" s="25"/>
      <c r="YN84" s="25"/>
      <c r="YO84" s="25"/>
      <c r="YP84" s="25"/>
      <c r="YQ84" s="25"/>
      <c r="YR84" s="25"/>
      <c r="YS84" s="25"/>
      <c r="YT84" s="25"/>
      <c r="YU84" s="25"/>
      <c r="YV84" s="25"/>
      <c r="YW84" s="25"/>
      <c r="YX84" s="25"/>
      <c r="YY84" s="25"/>
      <c r="YZ84" s="25"/>
      <c r="ZA84" s="25"/>
      <c r="ZB84" s="25"/>
      <c r="ZC84" s="25"/>
      <c r="ZD84" s="25"/>
      <c r="ZE84" s="25"/>
      <c r="ZF84" s="25"/>
      <c r="ZG84" s="25"/>
      <c r="ZH84" s="25"/>
      <c r="ZI84" s="25"/>
      <c r="ZJ84" s="25"/>
      <c r="ZK84" s="25"/>
      <c r="ZL84" s="25"/>
      <c r="ZM84" s="25"/>
      <c r="ZN84" s="25"/>
      <c r="ZO84" s="25"/>
      <c r="ZP84" s="25"/>
      <c r="ZQ84" s="25"/>
      <c r="ZR84" s="25"/>
      <c r="ZS84" s="25"/>
      <c r="ZT84" s="25"/>
      <c r="ZU84" s="25"/>
      <c r="ZV84" s="25"/>
      <c r="ZW84" s="25"/>
      <c r="ZX84" s="25"/>
      <c r="ZY84" s="25"/>
      <c r="ZZ84" s="25"/>
      <c r="AAA84" s="25"/>
      <c r="AAB84" s="25"/>
      <c r="AAC84" s="25"/>
      <c r="AAD84" s="25"/>
      <c r="AAE84" s="25"/>
      <c r="AAF84" s="25"/>
      <c r="AAG84" s="25"/>
      <c r="AAH84" s="25"/>
      <c r="AAI84" s="25"/>
      <c r="AAJ84" s="25"/>
      <c r="AAK84" s="25"/>
      <c r="AAL84" s="25"/>
      <c r="AAM84" s="25"/>
      <c r="AAN84" s="25"/>
      <c r="AAO84" s="25"/>
      <c r="AAP84" s="25"/>
      <c r="AAQ84" s="25"/>
      <c r="AAR84" s="25"/>
      <c r="AAS84" s="25"/>
      <c r="AAT84" s="25"/>
      <c r="AAU84" s="25"/>
      <c r="AAV84" s="25"/>
      <c r="AAW84" s="25"/>
      <c r="AAX84" s="25"/>
      <c r="AAY84" s="25"/>
      <c r="AAZ84" s="25"/>
      <c r="ABA84" s="25"/>
      <c r="ABB84" s="25"/>
      <c r="ABC84" s="25"/>
      <c r="ABD84" s="25"/>
      <c r="ABE84" s="25"/>
      <c r="ABF84" s="25"/>
      <c r="ABG84" s="25"/>
      <c r="ABH84" s="25"/>
      <c r="ABI84" s="25"/>
      <c r="ABJ84" s="25"/>
      <c r="ABK84" s="25"/>
      <c r="ABL84" s="25"/>
      <c r="ABM84" s="25"/>
      <c r="ABN84" s="25"/>
      <c r="ABO84" s="25"/>
      <c r="ABP84" s="25"/>
      <c r="ABQ84" s="25"/>
      <c r="ABR84" s="25"/>
      <c r="ABS84" s="25"/>
      <c r="ABT84" s="25"/>
      <c r="ABU84" s="25"/>
      <c r="ABV84" s="25"/>
      <c r="ABW84" s="25"/>
      <c r="ABX84" s="25"/>
      <c r="ABY84" s="25"/>
      <c r="ABZ84" s="25"/>
      <c r="ACA84" s="25"/>
      <c r="ACB84" s="25"/>
      <c r="ACC84" s="25"/>
      <c r="ACD84" s="25"/>
      <c r="ACE84" s="25"/>
      <c r="ACF84" s="25"/>
      <c r="ACG84" s="25"/>
      <c r="ACH84" s="25"/>
      <c r="ACI84" s="25"/>
      <c r="ACJ84" s="25"/>
      <c r="ACK84" s="25"/>
      <c r="ACL84" s="25"/>
      <c r="ACM84" s="25"/>
      <c r="ACN84" s="25"/>
      <c r="ACO84" s="25"/>
      <c r="ACP84" s="25"/>
      <c r="ACQ84" s="25"/>
      <c r="ACR84" s="25"/>
      <c r="ACS84" s="25"/>
      <c r="ACT84" s="25"/>
      <c r="ACU84" s="25"/>
      <c r="ACV84" s="25"/>
      <c r="ACW84" s="25"/>
      <c r="ACX84" s="25"/>
      <c r="ACY84" s="25"/>
      <c r="ACZ84" s="25"/>
      <c r="ADA84" s="25"/>
      <c r="ADB84" s="25"/>
      <c r="ADC84" s="25"/>
      <c r="ADD84" s="25"/>
      <c r="ADE84" s="25"/>
      <c r="ADF84" s="25"/>
      <c r="ADG84" s="25"/>
      <c r="ADH84" s="25"/>
      <c r="ADI84" s="25"/>
      <c r="ADJ84" s="25"/>
      <c r="ADK84" s="25"/>
      <c r="ADL84" s="25"/>
      <c r="ADM84" s="25"/>
      <c r="ADN84" s="25"/>
      <c r="ADO84" s="25"/>
      <c r="ADP84" s="25"/>
      <c r="ADQ84" s="25"/>
      <c r="ADR84" s="25"/>
      <c r="ADS84" s="25"/>
      <c r="ADT84" s="25"/>
      <c r="ADU84" s="25"/>
      <c r="ADV84" s="25"/>
      <c r="ADW84" s="25"/>
      <c r="ADX84" s="25"/>
      <c r="ADY84" s="25"/>
      <c r="ADZ84" s="25"/>
      <c r="AEA84" s="25"/>
      <c r="AEB84" s="25"/>
      <c r="AEC84" s="25"/>
      <c r="AED84" s="25"/>
      <c r="AEE84" s="25"/>
      <c r="AEF84" s="25"/>
      <c r="AEG84" s="25"/>
      <c r="AEH84" s="25"/>
      <c r="AEI84" s="25"/>
      <c r="AEJ84" s="25"/>
      <c r="AEK84" s="25"/>
      <c r="AEL84" s="25"/>
      <c r="AEM84" s="25"/>
      <c r="AEN84" s="25"/>
      <c r="AEO84" s="25"/>
      <c r="AEP84" s="25"/>
      <c r="AEQ84" s="25"/>
      <c r="AER84" s="25"/>
      <c r="AES84" s="25"/>
      <c r="AET84" s="25"/>
      <c r="AEU84" s="25"/>
      <c r="AEV84" s="25"/>
      <c r="AEW84" s="25"/>
      <c r="AEX84" s="25"/>
      <c r="AEY84" s="25"/>
      <c r="AEZ84" s="25"/>
      <c r="AFA84" s="25"/>
      <c r="AFB84" s="25"/>
      <c r="AFC84" s="25"/>
      <c r="AFD84" s="25"/>
      <c r="AFE84" s="25"/>
      <c r="AFF84" s="25"/>
      <c r="AFG84" s="25"/>
      <c r="AFH84" s="25"/>
      <c r="AFI84" s="25"/>
      <c r="AFJ84" s="25"/>
      <c r="AFK84" s="25"/>
      <c r="AFL84" s="25"/>
      <c r="AFM84" s="25"/>
      <c r="AFN84" s="25"/>
      <c r="AFO84" s="25"/>
      <c r="AFP84" s="25"/>
      <c r="AFQ84" s="25"/>
      <c r="AFR84" s="25"/>
      <c r="AFS84" s="25"/>
      <c r="AFT84" s="25"/>
      <c r="AFU84" s="25"/>
      <c r="AFV84" s="25"/>
      <c r="AFW84" s="25"/>
      <c r="AFX84" s="25"/>
      <c r="AFY84" s="25"/>
      <c r="AFZ84" s="25"/>
      <c r="AGA84" s="25"/>
      <c r="AGB84" s="25"/>
      <c r="AGC84" s="25"/>
      <c r="AGD84" s="25"/>
      <c r="AGE84" s="25"/>
      <c r="AGF84" s="25"/>
      <c r="AGG84" s="25"/>
      <c r="AGH84" s="25"/>
      <c r="AGI84" s="25"/>
      <c r="AGJ84" s="25"/>
      <c r="AGK84" s="25"/>
      <c r="AGL84" s="25"/>
      <c r="AGM84" s="25"/>
      <c r="AGN84" s="25"/>
      <c r="AGO84" s="25"/>
      <c r="AGP84" s="25"/>
      <c r="AGQ84" s="25"/>
      <c r="AGR84" s="25"/>
      <c r="AGS84" s="25"/>
      <c r="AGT84" s="25"/>
      <c r="AGU84" s="25"/>
      <c r="AGV84" s="25"/>
      <c r="AGW84" s="25"/>
      <c r="AGX84" s="25"/>
      <c r="AGY84" s="25"/>
      <c r="AGZ84" s="25"/>
      <c r="AHA84" s="25"/>
      <c r="AHB84" s="25"/>
      <c r="AHC84" s="25"/>
      <c r="AHD84" s="25"/>
      <c r="AHE84" s="25"/>
      <c r="AHF84" s="25"/>
      <c r="AHG84" s="25"/>
      <c r="AHH84" s="25"/>
      <c r="AHI84" s="25"/>
      <c r="AHJ84" s="25"/>
      <c r="AHK84" s="25"/>
      <c r="AHL84" s="25"/>
      <c r="AHM84" s="25"/>
      <c r="AHN84" s="25"/>
      <c r="AHO84" s="25"/>
      <c r="AHP84" s="25"/>
      <c r="AHQ84" s="25"/>
      <c r="AHR84" s="25"/>
      <c r="AHS84" s="25"/>
      <c r="AHT84" s="25"/>
      <c r="AHU84" s="25"/>
      <c r="AHV84" s="25"/>
      <c r="AHW84" s="25"/>
      <c r="AHX84" s="25"/>
      <c r="AHY84" s="25"/>
      <c r="AHZ84" s="25"/>
      <c r="AIA84" s="25"/>
      <c r="AIB84" s="25"/>
      <c r="AIC84" s="25"/>
      <c r="AID84" s="25"/>
      <c r="AIE84" s="25"/>
      <c r="AIF84" s="25"/>
      <c r="AIG84" s="25"/>
      <c r="AIH84" s="25"/>
      <c r="AII84" s="25"/>
      <c r="AIJ84" s="25"/>
      <c r="AIK84" s="25"/>
      <c r="AIL84" s="25"/>
      <c r="AIM84" s="25"/>
      <c r="AIN84" s="25"/>
      <c r="AIO84" s="25"/>
      <c r="AIP84" s="25"/>
      <c r="AIQ84" s="25"/>
      <c r="AIR84" s="25"/>
      <c r="AIS84" s="25"/>
      <c r="AIT84" s="25"/>
      <c r="AIU84" s="25"/>
      <c r="AIV84" s="25"/>
      <c r="AIW84" s="25"/>
      <c r="AIX84" s="25"/>
      <c r="AIY84" s="25"/>
      <c r="AIZ84" s="25"/>
      <c r="AJA84" s="25"/>
      <c r="AJB84" s="25"/>
      <c r="AJC84" s="25"/>
      <c r="AJD84" s="25"/>
      <c r="AJE84" s="25"/>
      <c r="AJF84" s="25"/>
      <c r="AJG84" s="25"/>
      <c r="AJH84" s="25"/>
      <c r="AJI84" s="25"/>
      <c r="AJJ84" s="25"/>
      <c r="AJK84" s="25"/>
      <c r="AJL84" s="25"/>
      <c r="AJM84" s="25"/>
      <c r="AJN84" s="25"/>
      <c r="AJO84" s="25"/>
      <c r="AJP84" s="25"/>
      <c r="AJQ84" s="25"/>
      <c r="AJR84" s="25"/>
      <c r="AJS84" s="25"/>
      <c r="AJT84" s="25"/>
      <c r="AJU84" s="25"/>
      <c r="AJV84" s="25"/>
      <c r="AJW84" s="25"/>
      <c r="AJX84" s="25"/>
      <c r="AJY84" s="25"/>
      <c r="AJZ84" s="25"/>
      <c r="AKA84" s="25"/>
      <c r="AKB84" s="25"/>
      <c r="AKC84" s="25"/>
      <c r="AKD84" s="25"/>
      <c r="AKE84" s="25"/>
      <c r="AKF84" s="25"/>
      <c r="AKG84" s="25"/>
      <c r="AKH84" s="25"/>
      <c r="AKI84" s="25"/>
      <c r="AKJ84" s="25"/>
      <c r="AKK84" s="25"/>
      <c r="AKL84" s="25"/>
      <c r="AKM84" s="25"/>
      <c r="AKN84" s="25"/>
      <c r="AKO84" s="25"/>
      <c r="AKP84" s="25"/>
      <c r="AKQ84" s="25"/>
      <c r="AKR84" s="25"/>
      <c r="AKS84" s="25"/>
      <c r="AKT84" s="25"/>
      <c r="AKU84" s="25"/>
      <c r="AKV84" s="25"/>
      <c r="AKW84" s="25"/>
      <c r="AKX84" s="25"/>
      <c r="AKY84" s="25"/>
      <c r="AKZ84" s="25"/>
      <c r="ALA84" s="25"/>
      <c r="ALB84" s="25"/>
      <c r="ALC84" s="25"/>
      <c r="ALD84" s="25"/>
      <c r="ALE84" s="25"/>
      <c r="ALF84" s="25"/>
      <c r="ALG84" s="25"/>
      <c r="ALH84" s="25"/>
      <c r="ALI84" s="25"/>
      <c r="ALJ84" s="25"/>
      <c r="ALK84" s="25"/>
      <c r="ALL84" s="25"/>
      <c r="ALM84" s="25"/>
      <c r="ALN84" s="25"/>
      <c r="ALO84" s="25"/>
      <c r="ALP84" s="25"/>
      <c r="ALQ84" s="25"/>
      <c r="ALR84" s="25"/>
      <c r="ALS84" s="25"/>
      <c r="ALT84" s="25"/>
      <c r="ALU84" s="25"/>
      <c r="ALV84" s="25"/>
      <c r="ALW84" s="25"/>
      <c r="ALX84" s="25"/>
      <c r="ALY84" s="25"/>
      <c r="ALZ84" s="25"/>
      <c r="AMA84" s="25"/>
      <c r="AMB84" s="25"/>
      <c r="AMC84" s="25"/>
      <c r="AMD84" s="25"/>
      <c r="AME84" s="25"/>
      <c r="AMF84" s="25"/>
      <c r="AMG84" s="25"/>
      <c r="AMH84" s="25"/>
      <c r="AMI84" s="25"/>
      <c r="AMJ84" s="25"/>
      <c r="AMK84" s="25"/>
      <c r="AML84" s="25"/>
      <c r="AMM84" s="25"/>
      <c r="AMN84" s="25"/>
      <c r="AMO84" s="25"/>
      <c r="AMP84" s="25"/>
      <c r="AMQ84" s="25"/>
      <c r="AMR84" s="25"/>
      <c r="AMS84" s="25"/>
      <c r="AMT84" s="25"/>
      <c r="AMU84" s="25"/>
      <c r="AMV84" s="25"/>
      <c r="AMW84" s="25"/>
      <c r="AMX84" s="25"/>
      <c r="AMY84" s="25"/>
      <c r="AMZ84" s="25"/>
      <c r="ANA84" s="25"/>
      <c r="ANB84" s="25"/>
      <c r="ANC84" s="25"/>
      <c r="AND84" s="25"/>
      <c r="ANE84" s="25"/>
      <c r="ANF84" s="25"/>
      <c r="ANG84" s="25"/>
      <c r="ANH84" s="25"/>
      <c r="ANI84" s="25"/>
      <c r="ANJ84" s="25"/>
      <c r="ANK84" s="25"/>
      <c r="ANL84" s="25"/>
      <c r="ANM84" s="25"/>
      <c r="ANN84" s="25"/>
      <c r="ANO84" s="25"/>
      <c r="ANP84" s="25"/>
      <c r="ANQ84" s="25"/>
      <c r="ANR84" s="25"/>
      <c r="ANS84" s="25"/>
      <c r="ANT84" s="25"/>
      <c r="ANU84" s="25"/>
      <c r="ANV84" s="25"/>
      <c r="ANW84" s="25"/>
      <c r="ANX84" s="25"/>
      <c r="ANY84" s="25"/>
      <c r="ANZ84" s="25"/>
      <c r="AOA84" s="25"/>
      <c r="AOB84" s="25"/>
      <c r="AOC84" s="25"/>
      <c r="AOD84" s="25"/>
      <c r="AOE84" s="25"/>
      <c r="AOF84" s="25"/>
      <c r="AOG84" s="25"/>
      <c r="AOH84" s="25"/>
      <c r="AOI84" s="25"/>
      <c r="AOJ84" s="25"/>
      <c r="AOK84" s="25"/>
      <c r="AOL84" s="25"/>
      <c r="AOM84" s="25"/>
      <c r="AON84" s="25"/>
      <c r="AOO84" s="25"/>
      <c r="AOP84" s="25"/>
      <c r="AOQ84" s="25"/>
      <c r="AOR84" s="25"/>
      <c r="AOS84" s="25"/>
      <c r="AOT84" s="25"/>
      <c r="AOU84" s="25"/>
      <c r="AOV84" s="25"/>
      <c r="AOW84" s="25"/>
      <c r="AOX84" s="25"/>
      <c r="AOY84" s="25"/>
      <c r="AOZ84" s="25"/>
      <c r="APA84" s="25"/>
      <c r="APB84" s="25"/>
      <c r="APC84" s="25"/>
      <c r="APD84" s="25"/>
      <c r="APE84" s="25"/>
      <c r="APF84" s="25"/>
      <c r="APG84" s="25"/>
      <c r="APH84" s="25"/>
      <c r="API84" s="25"/>
      <c r="APJ84" s="25"/>
      <c r="APK84" s="25"/>
      <c r="APL84" s="25"/>
      <c r="APM84" s="25"/>
      <c r="APN84" s="25"/>
      <c r="APO84" s="25"/>
      <c r="APP84" s="25"/>
      <c r="APQ84" s="25"/>
      <c r="APR84" s="25"/>
      <c r="APS84" s="25"/>
      <c r="APT84" s="25"/>
      <c r="APU84" s="25"/>
      <c r="APV84" s="25"/>
      <c r="APW84" s="25"/>
      <c r="APX84" s="25"/>
      <c r="APY84" s="25"/>
      <c r="APZ84" s="25"/>
      <c r="AQA84" s="25"/>
      <c r="AQB84" s="25"/>
      <c r="AQC84" s="25"/>
      <c r="AQD84" s="25"/>
      <c r="AQE84" s="25"/>
      <c r="AQF84" s="25"/>
      <c r="AQG84" s="25"/>
      <c r="AQH84" s="25"/>
      <c r="AQI84" s="25"/>
      <c r="AQJ84" s="25"/>
      <c r="AQK84" s="25"/>
      <c r="AQL84" s="25"/>
      <c r="AQM84" s="25"/>
      <c r="AQN84" s="25"/>
      <c r="AQO84" s="25"/>
      <c r="AQP84" s="25"/>
      <c r="AQQ84" s="25"/>
      <c r="AQR84" s="25"/>
      <c r="AQS84" s="25"/>
      <c r="AQT84" s="25"/>
      <c r="AQU84" s="25"/>
      <c r="AQV84" s="25"/>
      <c r="AQW84" s="25"/>
      <c r="AQX84" s="25"/>
      <c r="AQY84" s="25"/>
      <c r="AQZ84" s="25"/>
      <c r="ARA84" s="25"/>
      <c r="ARB84" s="25"/>
      <c r="ARC84" s="25"/>
      <c r="ARD84" s="25"/>
      <c r="ARE84" s="25"/>
      <c r="ARF84" s="25"/>
      <c r="ARG84" s="25"/>
      <c r="ARH84" s="25"/>
      <c r="ARI84" s="25"/>
      <c r="ARJ84" s="25"/>
      <c r="ARK84" s="25"/>
      <c r="ARL84" s="25"/>
      <c r="ARM84" s="25"/>
      <c r="ARN84" s="25"/>
      <c r="ARO84" s="25"/>
      <c r="ARP84" s="25"/>
      <c r="ARQ84" s="25"/>
      <c r="ARR84" s="25"/>
      <c r="ARS84" s="25"/>
      <c r="ART84" s="25"/>
      <c r="ARU84" s="25"/>
      <c r="ARV84" s="25"/>
      <c r="ARW84" s="25"/>
      <c r="ARX84" s="25"/>
      <c r="ARY84" s="25"/>
      <c r="ARZ84" s="25"/>
      <c r="ASA84" s="25"/>
      <c r="ASB84" s="25"/>
      <c r="ASC84" s="25"/>
      <c r="ASD84" s="25"/>
      <c r="ASE84" s="25"/>
      <c r="ASF84" s="25"/>
      <c r="ASG84" s="25"/>
      <c r="ASH84" s="25"/>
      <c r="ASI84" s="25"/>
      <c r="ASJ84" s="25"/>
      <c r="ASK84" s="25"/>
      <c r="ASL84" s="25"/>
      <c r="ASM84" s="25"/>
      <c r="ASN84" s="25"/>
      <c r="ASO84" s="25"/>
      <c r="ASP84" s="25"/>
      <c r="ASQ84" s="25"/>
      <c r="ASR84" s="25"/>
      <c r="ASS84" s="25"/>
      <c r="AST84" s="25"/>
      <c r="ASU84" s="25"/>
      <c r="ASV84" s="25"/>
      <c r="ASW84" s="25"/>
      <c r="ASX84" s="25"/>
      <c r="ASY84" s="25"/>
      <c r="ASZ84" s="25"/>
      <c r="ATA84" s="25"/>
      <c r="ATB84" s="25"/>
      <c r="ATC84" s="25"/>
      <c r="ATD84" s="25"/>
      <c r="ATE84" s="25"/>
      <c r="ATF84" s="25"/>
      <c r="ATG84" s="25"/>
      <c r="ATH84" s="25"/>
      <c r="ATI84" s="25"/>
      <c r="ATJ84" s="25"/>
      <c r="ATK84" s="25"/>
      <c r="ATL84" s="25"/>
      <c r="ATM84" s="25"/>
      <c r="ATN84" s="25"/>
      <c r="ATO84" s="25"/>
      <c r="ATP84" s="25"/>
      <c r="ATQ84" s="25"/>
      <c r="ATR84" s="25"/>
      <c r="ATS84" s="25"/>
      <c r="ATT84" s="25"/>
      <c r="ATU84" s="25"/>
      <c r="ATV84" s="25"/>
      <c r="ATW84" s="25"/>
      <c r="ATX84" s="25"/>
      <c r="ATY84" s="25"/>
      <c r="ATZ84" s="25"/>
      <c r="AUA84" s="25"/>
      <c r="AUB84" s="25"/>
      <c r="AUC84" s="25"/>
      <c r="AUD84" s="25"/>
      <c r="AUE84" s="25"/>
      <c r="AUF84" s="25"/>
      <c r="AUG84" s="25"/>
      <c r="AUH84" s="25"/>
      <c r="AUI84" s="25"/>
      <c r="AUJ84" s="25"/>
      <c r="AUK84" s="25"/>
      <c r="AUL84" s="25"/>
      <c r="AUM84" s="25"/>
      <c r="AUN84" s="25"/>
      <c r="AUO84" s="25"/>
      <c r="AUP84" s="25"/>
      <c r="AUQ84" s="25"/>
      <c r="AUR84" s="25"/>
      <c r="AUS84" s="25"/>
      <c r="AUT84" s="25"/>
      <c r="AUU84" s="25"/>
      <c r="AUV84" s="25"/>
      <c r="AUW84" s="25"/>
      <c r="AUX84" s="25"/>
      <c r="AUY84" s="25"/>
      <c r="AUZ84" s="25"/>
      <c r="AVA84" s="25"/>
      <c r="AVB84" s="25"/>
      <c r="AVC84" s="25"/>
      <c r="AVD84" s="25"/>
      <c r="AVE84" s="25"/>
      <c r="AVF84" s="25"/>
      <c r="AVG84" s="25"/>
      <c r="AVH84" s="25"/>
      <c r="AVI84" s="25"/>
      <c r="AVJ84" s="25"/>
      <c r="AVK84" s="25"/>
      <c r="AVL84" s="25"/>
      <c r="AVM84" s="25"/>
      <c r="AVN84" s="25"/>
      <c r="AVO84" s="25"/>
      <c r="AVP84" s="25"/>
      <c r="AVQ84" s="25"/>
      <c r="AVR84" s="25"/>
      <c r="AVS84" s="25"/>
      <c r="AVT84" s="25"/>
      <c r="AVU84" s="25"/>
      <c r="AVV84" s="25"/>
      <c r="AVW84" s="25"/>
      <c r="AVX84" s="25"/>
      <c r="AVY84" s="25"/>
      <c r="AVZ84" s="25"/>
      <c r="AWA84" s="25"/>
      <c r="AWB84" s="25"/>
      <c r="AWC84" s="25"/>
      <c r="AWD84" s="25"/>
      <c r="AWE84" s="25"/>
      <c r="AWF84" s="25"/>
      <c r="AWG84" s="25"/>
      <c r="AWH84" s="25"/>
    </row>
    <row r="85" spans="1:1282" s="89" customFormat="1" ht="32.25" customHeight="1" x14ac:dyDescent="0.25">
      <c r="A85" s="80"/>
      <c r="B85" s="81"/>
      <c r="C85" s="81"/>
      <c r="D85" s="82"/>
      <c r="E85" s="81"/>
      <c r="F85" s="74"/>
      <c r="G85" s="74"/>
      <c r="H85" s="83" t="s">
        <v>10</v>
      </c>
      <c r="I85" s="83"/>
      <c r="J85" s="83"/>
      <c r="K85" s="83" t="s">
        <v>11</v>
      </c>
      <c r="L85" s="83"/>
      <c r="M85" s="83"/>
      <c r="N85" s="83" t="s">
        <v>12</v>
      </c>
      <c r="O85" s="83"/>
      <c r="P85" s="83"/>
      <c r="Q85" s="83" t="s">
        <v>13</v>
      </c>
      <c r="R85" s="83"/>
      <c r="S85" s="83"/>
      <c r="T85" s="84" t="s">
        <v>14</v>
      </c>
      <c r="U85" s="83"/>
      <c r="V85" s="83"/>
      <c r="W85" s="84" t="s">
        <v>15</v>
      </c>
      <c r="X85" s="83"/>
      <c r="Y85" s="83"/>
      <c r="Z85" s="181" t="s">
        <v>58</v>
      </c>
      <c r="AA85" s="86">
        <f>SUM(AA3:AA82)-(AA51)-(AA20)</f>
        <v>1469578</v>
      </c>
      <c r="AB85" s="193"/>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88"/>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c r="IV85" s="26"/>
      <c r="IW85" s="26"/>
      <c r="IX85" s="26"/>
      <c r="IY85" s="26"/>
      <c r="IZ85" s="26"/>
      <c r="JA85" s="26"/>
      <c r="JB85" s="26"/>
      <c r="JC85" s="26"/>
      <c r="JD85" s="26"/>
      <c r="JE85" s="26"/>
      <c r="JF85" s="26"/>
      <c r="JG85" s="26"/>
      <c r="JH85" s="26"/>
      <c r="JI85" s="26"/>
      <c r="JJ85" s="26"/>
      <c r="JK85" s="26"/>
      <c r="JL85" s="26"/>
      <c r="JM85" s="26"/>
      <c r="JN85" s="26"/>
      <c r="JO85" s="26"/>
      <c r="JP85" s="26"/>
      <c r="JQ85" s="26"/>
      <c r="JR85" s="26"/>
      <c r="JS85" s="26"/>
      <c r="JT85" s="26"/>
      <c r="JU85" s="26"/>
      <c r="JV85" s="26"/>
      <c r="JW85" s="26"/>
      <c r="JX85" s="26"/>
      <c r="JY85" s="26"/>
      <c r="JZ85" s="26"/>
      <c r="KA85" s="26"/>
      <c r="KB85" s="26"/>
      <c r="KC85" s="26"/>
      <c r="KD85" s="26"/>
      <c r="KE85" s="26"/>
      <c r="KF85" s="26"/>
      <c r="KG85" s="26"/>
      <c r="KH85" s="26"/>
      <c r="KI85" s="26"/>
      <c r="KJ85" s="26"/>
      <c r="KK85" s="26"/>
      <c r="KL85" s="26"/>
      <c r="KM85" s="26"/>
      <c r="KN85" s="26"/>
      <c r="KO85" s="26"/>
      <c r="KP85" s="26"/>
      <c r="KQ85" s="26"/>
      <c r="KR85" s="26"/>
      <c r="KS85" s="26"/>
      <c r="KT85" s="26"/>
      <c r="KU85" s="26"/>
      <c r="KV85" s="26"/>
      <c r="KW85" s="26"/>
      <c r="KX85" s="26"/>
      <c r="KY85" s="26"/>
      <c r="KZ85" s="26"/>
      <c r="LA85" s="26"/>
      <c r="LB85" s="26"/>
      <c r="LC85" s="26"/>
      <c r="LD85" s="26"/>
      <c r="LE85" s="26"/>
      <c r="LF85" s="26"/>
      <c r="LG85" s="26"/>
      <c r="LH85" s="26"/>
      <c r="LI85" s="26"/>
      <c r="LJ85" s="26"/>
      <c r="LK85" s="26"/>
      <c r="LL85" s="26"/>
      <c r="LM85" s="26"/>
      <c r="LN85" s="26"/>
      <c r="LO85" s="26"/>
      <c r="LP85" s="26"/>
      <c r="LQ85" s="26"/>
      <c r="LR85" s="26"/>
      <c r="LS85" s="26"/>
      <c r="LT85" s="26"/>
      <c r="LU85" s="26"/>
      <c r="LV85" s="26"/>
      <c r="LW85" s="26"/>
      <c r="LX85" s="26"/>
      <c r="LY85" s="26"/>
      <c r="LZ85" s="26"/>
      <c r="MA85" s="26"/>
      <c r="MB85" s="26"/>
      <c r="MC85" s="26"/>
      <c r="MD85" s="26"/>
      <c r="ME85" s="26"/>
      <c r="MF85" s="26"/>
      <c r="MG85" s="26"/>
      <c r="MH85" s="26"/>
      <c r="MI85" s="26"/>
      <c r="MJ85" s="26"/>
      <c r="MK85" s="26"/>
      <c r="ML85" s="26"/>
      <c r="MM85" s="26"/>
      <c r="MN85" s="26"/>
      <c r="MO85" s="26"/>
      <c r="MP85" s="26"/>
      <c r="MQ85" s="26"/>
      <c r="MR85" s="26"/>
      <c r="MS85" s="26"/>
      <c r="MT85" s="26"/>
      <c r="MU85" s="26"/>
      <c r="MV85" s="26"/>
      <c r="MW85" s="26"/>
      <c r="MX85" s="26"/>
      <c r="MY85" s="26"/>
      <c r="MZ85" s="26"/>
      <c r="NA85" s="26"/>
      <c r="NB85" s="26"/>
      <c r="NC85" s="26"/>
      <c r="ND85" s="26"/>
      <c r="NE85" s="26"/>
      <c r="NF85" s="26"/>
      <c r="NG85" s="26"/>
      <c r="NH85" s="26"/>
      <c r="NI85" s="26"/>
      <c r="NJ85" s="26"/>
      <c r="NK85" s="26"/>
      <c r="NL85" s="26"/>
      <c r="NM85" s="26"/>
      <c r="NN85" s="26"/>
      <c r="NO85" s="26"/>
      <c r="NP85" s="26"/>
      <c r="NQ85" s="26"/>
      <c r="NR85" s="26"/>
      <c r="NS85" s="26"/>
      <c r="NT85" s="26"/>
      <c r="NU85" s="26"/>
      <c r="NV85" s="26"/>
      <c r="NW85" s="26"/>
      <c r="NX85" s="26"/>
      <c r="NY85" s="26"/>
      <c r="NZ85" s="26"/>
      <c r="OA85" s="26"/>
      <c r="OB85" s="26"/>
      <c r="OC85" s="26"/>
      <c r="OD85" s="26"/>
      <c r="OE85" s="26"/>
      <c r="OF85" s="26"/>
      <c r="OG85" s="26"/>
      <c r="OH85" s="26"/>
      <c r="OI85" s="26"/>
      <c r="OJ85" s="26"/>
      <c r="OK85" s="26"/>
      <c r="OL85" s="26"/>
      <c r="OM85" s="26"/>
      <c r="ON85" s="26"/>
      <c r="OO85" s="26"/>
      <c r="OP85" s="26"/>
      <c r="OQ85" s="26"/>
      <c r="OR85" s="26"/>
      <c r="OS85" s="26"/>
      <c r="OT85" s="26"/>
      <c r="OU85" s="26"/>
      <c r="OV85" s="26"/>
      <c r="OW85" s="26"/>
      <c r="OX85" s="26"/>
      <c r="OY85" s="26"/>
      <c r="OZ85" s="26"/>
      <c r="PA85" s="26"/>
      <c r="PB85" s="26"/>
      <c r="PC85" s="26"/>
      <c r="PD85" s="26"/>
      <c r="PE85" s="26"/>
      <c r="PF85" s="26"/>
      <c r="PG85" s="26"/>
      <c r="PH85" s="26"/>
      <c r="PI85" s="26"/>
      <c r="PJ85" s="26"/>
      <c r="PK85" s="26"/>
      <c r="PL85" s="26"/>
      <c r="PM85" s="26"/>
      <c r="PN85" s="26"/>
      <c r="PO85" s="26"/>
      <c r="PP85" s="26"/>
      <c r="PQ85" s="26"/>
      <c r="PR85" s="26"/>
      <c r="PS85" s="26"/>
      <c r="PT85" s="26"/>
      <c r="PU85" s="26"/>
      <c r="PV85" s="26"/>
      <c r="PW85" s="26"/>
      <c r="PX85" s="26"/>
      <c r="PY85" s="26"/>
      <c r="PZ85" s="26"/>
      <c r="QA85" s="26"/>
      <c r="QB85" s="26"/>
      <c r="QC85" s="26"/>
      <c r="QD85" s="26"/>
      <c r="QE85" s="26"/>
      <c r="QF85" s="26"/>
      <c r="QG85" s="26"/>
      <c r="QH85" s="26"/>
      <c r="QI85" s="26"/>
      <c r="QJ85" s="26"/>
      <c r="QK85" s="26"/>
      <c r="QL85" s="26"/>
      <c r="QM85" s="26"/>
      <c r="QN85" s="26"/>
      <c r="QO85" s="26"/>
      <c r="QP85" s="26"/>
      <c r="QQ85" s="26"/>
      <c r="QR85" s="26"/>
      <c r="QS85" s="26"/>
      <c r="QT85" s="26"/>
      <c r="QU85" s="26"/>
      <c r="QV85" s="26"/>
      <c r="QW85" s="26"/>
      <c r="QX85" s="26"/>
      <c r="QY85" s="26"/>
      <c r="QZ85" s="26"/>
      <c r="RA85" s="26"/>
      <c r="RB85" s="26"/>
      <c r="RC85" s="26"/>
      <c r="RD85" s="26"/>
      <c r="RE85" s="26"/>
      <c r="RF85" s="26"/>
      <c r="RG85" s="26"/>
      <c r="RH85" s="26"/>
      <c r="RI85" s="26"/>
      <c r="RJ85" s="26"/>
      <c r="RK85" s="26"/>
      <c r="RL85" s="26"/>
      <c r="RM85" s="26"/>
      <c r="RN85" s="26"/>
      <c r="RO85" s="26"/>
      <c r="RP85" s="26"/>
      <c r="RQ85" s="26"/>
      <c r="RR85" s="26"/>
      <c r="RS85" s="26"/>
      <c r="RT85" s="26"/>
      <c r="RU85" s="26"/>
      <c r="RV85" s="26"/>
      <c r="RW85" s="26"/>
      <c r="RX85" s="26"/>
      <c r="RY85" s="26"/>
      <c r="RZ85" s="26"/>
      <c r="SA85" s="26"/>
      <c r="SB85" s="26"/>
      <c r="SC85" s="26"/>
      <c r="SD85" s="26"/>
      <c r="SE85" s="26"/>
      <c r="SF85" s="26"/>
      <c r="SG85" s="26"/>
      <c r="SH85" s="26"/>
      <c r="SI85" s="26"/>
      <c r="SJ85" s="26"/>
      <c r="SK85" s="26"/>
      <c r="SL85" s="26"/>
      <c r="SM85" s="26"/>
      <c r="SN85" s="26"/>
      <c r="SO85" s="26"/>
      <c r="SP85" s="26"/>
      <c r="SQ85" s="26"/>
      <c r="SR85" s="26"/>
      <c r="SS85" s="26"/>
      <c r="ST85" s="26"/>
      <c r="SU85" s="26"/>
      <c r="SV85" s="26"/>
      <c r="SW85" s="26"/>
      <c r="SX85" s="26"/>
      <c r="SY85" s="26"/>
      <c r="SZ85" s="26"/>
      <c r="TA85" s="26"/>
      <c r="TB85" s="26"/>
      <c r="TC85" s="26"/>
      <c r="TD85" s="26"/>
      <c r="TE85" s="26"/>
      <c r="TF85" s="26"/>
      <c r="TG85" s="26"/>
      <c r="TH85" s="26"/>
      <c r="TI85" s="26"/>
      <c r="TJ85" s="26"/>
      <c r="TK85" s="26"/>
      <c r="TL85" s="26"/>
      <c r="TM85" s="26"/>
      <c r="TN85" s="26"/>
      <c r="TO85" s="26"/>
      <c r="TP85" s="26"/>
      <c r="TQ85" s="26"/>
      <c r="TR85" s="26"/>
      <c r="TS85" s="26"/>
      <c r="TT85" s="26"/>
      <c r="TU85" s="26"/>
      <c r="TV85" s="26"/>
      <c r="TW85" s="26"/>
      <c r="TX85" s="26"/>
      <c r="TY85" s="26"/>
      <c r="TZ85" s="26"/>
      <c r="UA85" s="26"/>
      <c r="UB85" s="26"/>
      <c r="UC85" s="26"/>
      <c r="UD85" s="26"/>
      <c r="UE85" s="26"/>
      <c r="UF85" s="26"/>
      <c r="UG85" s="26"/>
      <c r="UH85" s="26"/>
      <c r="UI85" s="26"/>
      <c r="UJ85" s="26"/>
      <c r="UK85" s="26"/>
      <c r="UL85" s="26"/>
      <c r="UM85" s="26"/>
      <c r="UN85" s="26"/>
      <c r="UO85" s="26"/>
      <c r="UP85" s="26"/>
      <c r="UQ85" s="26"/>
      <c r="UR85" s="26"/>
      <c r="US85" s="26"/>
      <c r="UT85" s="26"/>
      <c r="UU85" s="26"/>
      <c r="UV85" s="26"/>
      <c r="UW85" s="26"/>
      <c r="UX85" s="26"/>
      <c r="UY85" s="26"/>
      <c r="UZ85" s="26"/>
      <c r="VA85" s="26"/>
      <c r="VB85" s="26"/>
      <c r="VC85" s="26"/>
      <c r="VD85" s="26"/>
      <c r="VE85" s="26"/>
      <c r="VF85" s="26"/>
      <c r="VG85" s="26"/>
      <c r="VH85" s="26"/>
      <c r="VI85" s="26"/>
      <c r="VJ85" s="26"/>
      <c r="VK85" s="26"/>
      <c r="VL85" s="26"/>
      <c r="VM85" s="26"/>
      <c r="VN85" s="26"/>
      <c r="VO85" s="26"/>
      <c r="VP85" s="26"/>
      <c r="VQ85" s="26"/>
      <c r="VR85" s="26"/>
      <c r="VS85" s="26"/>
      <c r="VT85" s="26"/>
      <c r="VU85" s="26"/>
      <c r="VV85" s="26"/>
      <c r="VW85" s="26"/>
      <c r="VX85" s="26"/>
      <c r="VY85" s="26"/>
      <c r="VZ85" s="26"/>
      <c r="WA85" s="26"/>
      <c r="WB85" s="26"/>
      <c r="WC85" s="26"/>
      <c r="WD85" s="26"/>
      <c r="WE85" s="26"/>
      <c r="WF85" s="26"/>
      <c r="WG85" s="26"/>
      <c r="WH85" s="26"/>
      <c r="WI85" s="26"/>
      <c r="WJ85" s="26"/>
      <c r="WK85" s="26"/>
      <c r="WL85" s="26"/>
      <c r="WM85" s="26"/>
      <c r="WN85" s="26"/>
      <c r="WO85" s="26"/>
      <c r="WP85" s="26"/>
      <c r="WQ85" s="26"/>
      <c r="WR85" s="26"/>
      <c r="WS85" s="26"/>
      <c r="WT85" s="26"/>
      <c r="WU85" s="26"/>
      <c r="WV85" s="26"/>
      <c r="WW85" s="26"/>
      <c r="WX85" s="26"/>
      <c r="WY85" s="26"/>
      <c r="WZ85" s="26"/>
      <c r="XA85" s="26"/>
      <c r="XB85" s="26"/>
      <c r="XC85" s="26"/>
      <c r="XD85" s="26"/>
      <c r="XE85" s="26"/>
      <c r="XF85" s="26"/>
      <c r="XG85" s="26"/>
      <c r="XH85" s="26"/>
      <c r="XI85" s="26"/>
      <c r="XJ85" s="26"/>
      <c r="XK85" s="26"/>
      <c r="XL85" s="26"/>
      <c r="XM85" s="26"/>
      <c r="XN85" s="26"/>
      <c r="XO85" s="26"/>
      <c r="XP85" s="26"/>
      <c r="XQ85" s="26"/>
      <c r="XR85" s="26"/>
      <c r="XS85" s="26"/>
      <c r="XT85" s="26"/>
      <c r="XU85" s="26"/>
      <c r="XV85" s="26"/>
      <c r="XW85" s="26"/>
      <c r="XX85" s="26"/>
      <c r="XY85" s="26"/>
      <c r="XZ85" s="26"/>
      <c r="YA85" s="26"/>
      <c r="YB85" s="26"/>
      <c r="YC85" s="26"/>
      <c r="YD85" s="26"/>
      <c r="YE85" s="26"/>
      <c r="YF85" s="26"/>
      <c r="YG85" s="26"/>
      <c r="YH85" s="26"/>
      <c r="YI85" s="26"/>
      <c r="YJ85" s="26"/>
      <c r="YK85" s="26"/>
      <c r="YL85" s="26"/>
      <c r="YM85" s="26"/>
      <c r="YN85" s="26"/>
      <c r="YO85" s="26"/>
      <c r="YP85" s="26"/>
      <c r="YQ85" s="26"/>
      <c r="YR85" s="26"/>
      <c r="YS85" s="26"/>
      <c r="YT85" s="26"/>
      <c r="YU85" s="26"/>
      <c r="YV85" s="26"/>
      <c r="YW85" s="26"/>
      <c r="YX85" s="26"/>
      <c r="YY85" s="26"/>
      <c r="YZ85" s="26"/>
      <c r="ZA85" s="26"/>
      <c r="ZB85" s="26"/>
      <c r="ZC85" s="26"/>
      <c r="ZD85" s="26"/>
      <c r="ZE85" s="26"/>
      <c r="ZF85" s="26"/>
      <c r="ZG85" s="26"/>
      <c r="ZH85" s="26"/>
      <c r="ZI85" s="26"/>
      <c r="ZJ85" s="26"/>
      <c r="ZK85" s="26"/>
      <c r="ZL85" s="26"/>
      <c r="ZM85" s="26"/>
      <c r="ZN85" s="26"/>
      <c r="ZO85" s="26"/>
      <c r="ZP85" s="26"/>
      <c r="ZQ85" s="26"/>
      <c r="ZR85" s="26"/>
      <c r="ZS85" s="26"/>
      <c r="ZT85" s="26"/>
      <c r="ZU85" s="26"/>
      <c r="ZV85" s="26"/>
      <c r="ZW85" s="26"/>
      <c r="ZX85" s="26"/>
      <c r="ZY85" s="26"/>
      <c r="ZZ85" s="26"/>
      <c r="AAA85" s="26"/>
      <c r="AAB85" s="26"/>
      <c r="AAC85" s="26"/>
      <c r="AAD85" s="26"/>
      <c r="AAE85" s="26"/>
      <c r="AAF85" s="26"/>
      <c r="AAG85" s="26"/>
      <c r="AAH85" s="26"/>
      <c r="AAI85" s="26"/>
      <c r="AAJ85" s="26"/>
      <c r="AAK85" s="26"/>
      <c r="AAL85" s="26"/>
      <c r="AAM85" s="26"/>
      <c r="AAN85" s="26"/>
      <c r="AAO85" s="26"/>
      <c r="AAP85" s="26"/>
      <c r="AAQ85" s="26"/>
      <c r="AAR85" s="26"/>
      <c r="AAS85" s="26"/>
      <c r="AAT85" s="26"/>
      <c r="AAU85" s="26"/>
      <c r="AAV85" s="26"/>
      <c r="AAW85" s="26"/>
      <c r="AAX85" s="26"/>
      <c r="AAY85" s="26"/>
      <c r="AAZ85" s="26"/>
      <c r="ABA85" s="26"/>
      <c r="ABB85" s="26"/>
      <c r="ABC85" s="26"/>
      <c r="ABD85" s="26"/>
      <c r="ABE85" s="26"/>
      <c r="ABF85" s="26"/>
      <c r="ABG85" s="26"/>
      <c r="ABH85" s="26"/>
      <c r="ABI85" s="26"/>
      <c r="ABJ85" s="26"/>
      <c r="ABK85" s="26"/>
      <c r="ABL85" s="26"/>
      <c r="ABM85" s="26"/>
      <c r="ABN85" s="26"/>
      <c r="ABO85" s="26"/>
      <c r="ABP85" s="26"/>
      <c r="ABQ85" s="26"/>
      <c r="ABR85" s="26"/>
      <c r="ABS85" s="26"/>
      <c r="ABT85" s="26"/>
      <c r="ABU85" s="26"/>
      <c r="ABV85" s="26"/>
      <c r="ABW85" s="26"/>
      <c r="ABX85" s="26"/>
      <c r="ABY85" s="26"/>
      <c r="ABZ85" s="26"/>
      <c r="ACA85" s="26"/>
      <c r="ACB85" s="26"/>
      <c r="ACC85" s="26"/>
      <c r="ACD85" s="26"/>
      <c r="ACE85" s="26"/>
      <c r="ACF85" s="26"/>
      <c r="ACG85" s="26"/>
      <c r="ACH85" s="26"/>
      <c r="ACI85" s="26"/>
      <c r="ACJ85" s="26"/>
      <c r="ACK85" s="26"/>
      <c r="ACL85" s="26"/>
      <c r="ACM85" s="26"/>
      <c r="ACN85" s="26"/>
      <c r="ACO85" s="26"/>
      <c r="ACP85" s="26"/>
      <c r="ACQ85" s="26"/>
      <c r="ACR85" s="26"/>
      <c r="ACS85" s="26"/>
      <c r="ACT85" s="26"/>
      <c r="ACU85" s="26"/>
      <c r="ACV85" s="26"/>
      <c r="ACW85" s="26"/>
      <c r="ACX85" s="26"/>
      <c r="ACY85" s="26"/>
      <c r="ACZ85" s="26"/>
      <c r="ADA85" s="26"/>
      <c r="ADB85" s="26"/>
      <c r="ADC85" s="26"/>
      <c r="ADD85" s="26"/>
      <c r="ADE85" s="26"/>
      <c r="ADF85" s="26"/>
      <c r="ADG85" s="26"/>
      <c r="ADH85" s="26"/>
      <c r="ADI85" s="26"/>
      <c r="ADJ85" s="26"/>
      <c r="ADK85" s="26"/>
      <c r="ADL85" s="26"/>
      <c r="ADM85" s="26"/>
      <c r="ADN85" s="26"/>
      <c r="ADO85" s="26"/>
      <c r="ADP85" s="26"/>
      <c r="ADQ85" s="26"/>
      <c r="ADR85" s="26"/>
      <c r="ADS85" s="26"/>
      <c r="ADT85" s="26"/>
      <c r="ADU85" s="26"/>
      <c r="ADV85" s="26"/>
      <c r="ADW85" s="26"/>
      <c r="ADX85" s="26"/>
      <c r="ADY85" s="26"/>
      <c r="ADZ85" s="26"/>
      <c r="AEA85" s="26"/>
      <c r="AEB85" s="26"/>
      <c r="AEC85" s="26"/>
      <c r="AED85" s="26"/>
      <c r="AEE85" s="26"/>
      <c r="AEF85" s="26"/>
      <c r="AEG85" s="26"/>
      <c r="AEH85" s="26"/>
      <c r="AEI85" s="26"/>
      <c r="AEJ85" s="26"/>
      <c r="AEK85" s="26"/>
      <c r="AEL85" s="26"/>
      <c r="AEM85" s="26"/>
      <c r="AEN85" s="26"/>
      <c r="AEO85" s="26"/>
      <c r="AEP85" s="26"/>
      <c r="AEQ85" s="26"/>
      <c r="AER85" s="26"/>
      <c r="AES85" s="26"/>
      <c r="AET85" s="26"/>
      <c r="AEU85" s="26"/>
      <c r="AEV85" s="26"/>
      <c r="AEW85" s="26"/>
      <c r="AEX85" s="26"/>
      <c r="AEY85" s="26"/>
      <c r="AEZ85" s="26"/>
      <c r="AFA85" s="26"/>
      <c r="AFB85" s="26"/>
      <c r="AFC85" s="26"/>
      <c r="AFD85" s="26"/>
      <c r="AFE85" s="26"/>
      <c r="AFF85" s="26"/>
      <c r="AFG85" s="26"/>
      <c r="AFH85" s="26"/>
      <c r="AFI85" s="26"/>
      <c r="AFJ85" s="26"/>
      <c r="AFK85" s="26"/>
      <c r="AFL85" s="26"/>
      <c r="AFM85" s="26"/>
      <c r="AFN85" s="26"/>
      <c r="AFO85" s="26"/>
      <c r="AFP85" s="26"/>
      <c r="AFQ85" s="26"/>
      <c r="AFR85" s="26"/>
      <c r="AFS85" s="26"/>
      <c r="AFT85" s="26"/>
      <c r="AFU85" s="26"/>
      <c r="AFV85" s="26"/>
      <c r="AFW85" s="26"/>
      <c r="AFX85" s="26"/>
      <c r="AFY85" s="26"/>
      <c r="AFZ85" s="26"/>
      <c r="AGA85" s="26"/>
      <c r="AGB85" s="26"/>
      <c r="AGC85" s="26"/>
      <c r="AGD85" s="26"/>
      <c r="AGE85" s="26"/>
      <c r="AGF85" s="26"/>
      <c r="AGG85" s="26"/>
      <c r="AGH85" s="26"/>
      <c r="AGI85" s="26"/>
      <c r="AGJ85" s="26"/>
      <c r="AGK85" s="26"/>
      <c r="AGL85" s="26"/>
      <c r="AGM85" s="26"/>
      <c r="AGN85" s="26"/>
      <c r="AGO85" s="26"/>
      <c r="AGP85" s="26"/>
      <c r="AGQ85" s="26"/>
      <c r="AGR85" s="26"/>
      <c r="AGS85" s="26"/>
      <c r="AGT85" s="26"/>
      <c r="AGU85" s="26"/>
      <c r="AGV85" s="26"/>
      <c r="AGW85" s="26"/>
      <c r="AGX85" s="26"/>
      <c r="AGY85" s="26"/>
      <c r="AGZ85" s="26"/>
      <c r="AHA85" s="26"/>
      <c r="AHB85" s="26"/>
      <c r="AHC85" s="26"/>
      <c r="AHD85" s="26"/>
      <c r="AHE85" s="26"/>
      <c r="AHF85" s="26"/>
      <c r="AHG85" s="26"/>
      <c r="AHH85" s="26"/>
      <c r="AHI85" s="26"/>
      <c r="AHJ85" s="26"/>
      <c r="AHK85" s="26"/>
      <c r="AHL85" s="26"/>
      <c r="AHM85" s="26"/>
      <c r="AHN85" s="26"/>
      <c r="AHO85" s="26"/>
      <c r="AHP85" s="26"/>
      <c r="AHQ85" s="26"/>
      <c r="AHR85" s="26"/>
      <c r="AHS85" s="26"/>
      <c r="AHT85" s="26"/>
      <c r="AHU85" s="26"/>
      <c r="AHV85" s="26"/>
      <c r="AHW85" s="26"/>
      <c r="AHX85" s="26"/>
      <c r="AHY85" s="26"/>
      <c r="AHZ85" s="26"/>
      <c r="AIA85" s="26"/>
      <c r="AIB85" s="26"/>
      <c r="AIC85" s="26"/>
      <c r="AID85" s="26"/>
      <c r="AIE85" s="26"/>
      <c r="AIF85" s="26"/>
      <c r="AIG85" s="26"/>
      <c r="AIH85" s="26"/>
      <c r="AII85" s="26"/>
      <c r="AIJ85" s="26"/>
      <c r="AIK85" s="26"/>
      <c r="AIL85" s="26"/>
      <c r="AIM85" s="26"/>
      <c r="AIN85" s="26"/>
      <c r="AIO85" s="26"/>
      <c r="AIP85" s="26"/>
      <c r="AIQ85" s="26"/>
      <c r="AIR85" s="26"/>
      <c r="AIS85" s="26"/>
      <c r="AIT85" s="26"/>
      <c r="AIU85" s="26"/>
      <c r="AIV85" s="26"/>
      <c r="AIW85" s="26"/>
      <c r="AIX85" s="26"/>
      <c r="AIY85" s="26"/>
      <c r="AIZ85" s="26"/>
      <c r="AJA85" s="26"/>
      <c r="AJB85" s="26"/>
      <c r="AJC85" s="26"/>
      <c r="AJD85" s="26"/>
      <c r="AJE85" s="26"/>
      <c r="AJF85" s="26"/>
      <c r="AJG85" s="26"/>
      <c r="AJH85" s="26"/>
      <c r="AJI85" s="26"/>
      <c r="AJJ85" s="26"/>
      <c r="AJK85" s="26"/>
      <c r="AJL85" s="26"/>
      <c r="AJM85" s="26"/>
      <c r="AJN85" s="26"/>
      <c r="AJO85" s="26"/>
      <c r="AJP85" s="26"/>
      <c r="AJQ85" s="26"/>
      <c r="AJR85" s="26"/>
      <c r="AJS85" s="26"/>
      <c r="AJT85" s="26"/>
      <c r="AJU85" s="26"/>
      <c r="AJV85" s="26"/>
      <c r="AJW85" s="26"/>
      <c r="AJX85" s="26"/>
      <c r="AJY85" s="26"/>
      <c r="AJZ85" s="26"/>
      <c r="AKA85" s="26"/>
      <c r="AKB85" s="26"/>
      <c r="AKC85" s="26"/>
      <c r="AKD85" s="26"/>
      <c r="AKE85" s="26"/>
      <c r="AKF85" s="26"/>
      <c r="AKG85" s="26"/>
      <c r="AKH85" s="26"/>
      <c r="AKI85" s="26"/>
      <c r="AKJ85" s="26"/>
      <c r="AKK85" s="26"/>
      <c r="AKL85" s="26"/>
      <c r="AKM85" s="26"/>
      <c r="AKN85" s="26"/>
      <c r="AKO85" s="26"/>
      <c r="AKP85" s="26"/>
      <c r="AKQ85" s="26"/>
      <c r="AKR85" s="26"/>
      <c r="AKS85" s="26"/>
      <c r="AKT85" s="26"/>
      <c r="AKU85" s="26"/>
      <c r="AKV85" s="26"/>
      <c r="AKW85" s="26"/>
      <c r="AKX85" s="26"/>
      <c r="AKY85" s="26"/>
      <c r="AKZ85" s="26"/>
      <c r="ALA85" s="26"/>
      <c r="ALB85" s="26"/>
      <c r="ALC85" s="26"/>
      <c r="ALD85" s="26"/>
      <c r="ALE85" s="26"/>
      <c r="ALF85" s="26"/>
      <c r="ALG85" s="26"/>
      <c r="ALH85" s="26"/>
      <c r="ALI85" s="26"/>
      <c r="ALJ85" s="26"/>
      <c r="ALK85" s="26"/>
      <c r="ALL85" s="26"/>
      <c r="ALM85" s="26"/>
      <c r="ALN85" s="26"/>
      <c r="ALO85" s="26"/>
      <c r="ALP85" s="26"/>
      <c r="ALQ85" s="26"/>
      <c r="ALR85" s="26"/>
      <c r="ALS85" s="26"/>
      <c r="ALT85" s="26"/>
      <c r="ALU85" s="26"/>
      <c r="ALV85" s="26"/>
      <c r="ALW85" s="26"/>
      <c r="ALX85" s="26"/>
      <c r="ALY85" s="26"/>
      <c r="ALZ85" s="26"/>
      <c r="AMA85" s="26"/>
      <c r="AMB85" s="26"/>
      <c r="AMC85" s="26"/>
      <c r="AMD85" s="26"/>
      <c r="AME85" s="26"/>
      <c r="AMF85" s="26"/>
      <c r="AMG85" s="26"/>
      <c r="AMH85" s="26"/>
      <c r="AMI85" s="26"/>
      <c r="AMJ85" s="26"/>
      <c r="AMK85" s="26"/>
      <c r="AML85" s="26"/>
      <c r="AMM85" s="26"/>
      <c r="AMN85" s="26"/>
      <c r="AMO85" s="26"/>
      <c r="AMP85" s="26"/>
      <c r="AMQ85" s="26"/>
      <c r="AMR85" s="26"/>
      <c r="AMS85" s="26"/>
      <c r="AMT85" s="26"/>
      <c r="AMU85" s="26"/>
      <c r="AMV85" s="26"/>
      <c r="AMW85" s="26"/>
      <c r="AMX85" s="26"/>
      <c r="AMY85" s="26"/>
      <c r="AMZ85" s="26"/>
      <c r="ANA85" s="26"/>
      <c r="ANB85" s="26"/>
      <c r="ANC85" s="26"/>
      <c r="AND85" s="26"/>
      <c r="ANE85" s="26"/>
      <c r="ANF85" s="26"/>
      <c r="ANG85" s="26"/>
      <c r="ANH85" s="26"/>
      <c r="ANI85" s="26"/>
      <c r="ANJ85" s="26"/>
      <c r="ANK85" s="26"/>
      <c r="ANL85" s="26"/>
      <c r="ANM85" s="26"/>
      <c r="ANN85" s="26"/>
      <c r="ANO85" s="26"/>
      <c r="ANP85" s="26"/>
      <c r="ANQ85" s="26"/>
      <c r="ANR85" s="26"/>
      <c r="ANS85" s="26"/>
      <c r="ANT85" s="26"/>
      <c r="ANU85" s="26"/>
      <c r="ANV85" s="26"/>
      <c r="ANW85" s="26"/>
      <c r="ANX85" s="26"/>
      <c r="ANY85" s="26"/>
      <c r="ANZ85" s="26"/>
      <c r="AOA85" s="26"/>
      <c r="AOB85" s="26"/>
      <c r="AOC85" s="26"/>
      <c r="AOD85" s="26"/>
      <c r="AOE85" s="26"/>
      <c r="AOF85" s="26"/>
      <c r="AOG85" s="26"/>
      <c r="AOH85" s="26"/>
      <c r="AOI85" s="26"/>
      <c r="AOJ85" s="26"/>
      <c r="AOK85" s="26"/>
      <c r="AOL85" s="26"/>
      <c r="AOM85" s="26"/>
      <c r="AON85" s="26"/>
      <c r="AOO85" s="26"/>
      <c r="AOP85" s="26"/>
      <c r="AOQ85" s="26"/>
      <c r="AOR85" s="26"/>
      <c r="AOS85" s="26"/>
      <c r="AOT85" s="26"/>
      <c r="AOU85" s="26"/>
      <c r="AOV85" s="26"/>
      <c r="AOW85" s="26"/>
      <c r="AOX85" s="26"/>
      <c r="AOY85" s="26"/>
      <c r="AOZ85" s="26"/>
      <c r="APA85" s="26"/>
      <c r="APB85" s="26"/>
      <c r="APC85" s="26"/>
      <c r="APD85" s="26"/>
      <c r="APE85" s="26"/>
      <c r="APF85" s="26"/>
      <c r="APG85" s="26"/>
      <c r="APH85" s="26"/>
      <c r="API85" s="26"/>
      <c r="APJ85" s="26"/>
      <c r="APK85" s="26"/>
      <c r="APL85" s="26"/>
      <c r="APM85" s="26"/>
      <c r="APN85" s="26"/>
      <c r="APO85" s="26"/>
      <c r="APP85" s="26"/>
      <c r="APQ85" s="26"/>
      <c r="APR85" s="26"/>
      <c r="APS85" s="26"/>
      <c r="APT85" s="26"/>
      <c r="APU85" s="26"/>
      <c r="APV85" s="26"/>
      <c r="APW85" s="26"/>
      <c r="APX85" s="26"/>
      <c r="APY85" s="26"/>
      <c r="APZ85" s="26"/>
      <c r="AQA85" s="26"/>
      <c r="AQB85" s="26"/>
      <c r="AQC85" s="26"/>
      <c r="AQD85" s="26"/>
      <c r="AQE85" s="26"/>
      <c r="AQF85" s="26"/>
      <c r="AQG85" s="26"/>
      <c r="AQH85" s="26"/>
      <c r="AQI85" s="26"/>
      <c r="AQJ85" s="26"/>
      <c r="AQK85" s="26"/>
      <c r="AQL85" s="26"/>
      <c r="AQM85" s="26"/>
      <c r="AQN85" s="26"/>
      <c r="AQO85" s="26"/>
      <c r="AQP85" s="26"/>
      <c r="AQQ85" s="26"/>
      <c r="AQR85" s="26"/>
      <c r="AQS85" s="26"/>
      <c r="AQT85" s="26"/>
      <c r="AQU85" s="26"/>
      <c r="AQV85" s="26"/>
      <c r="AQW85" s="26"/>
      <c r="AQX85" s="26"/>
      <c r="AQY85" s="26"/>
      <c r="AQZ85" s="26"/>
      <c r="ARA85" s="26"/>
      <c r="ARB85" s="26"/>
      <c r="ARC85" s="26"/>
      <c r="ARD85" s="26"/>
      <c r="ARE85" s="26"/>
      <c r="ARF85" s="26"/>
      <c r="ARG85" s="26"/>
      <c r="ARH85" s="26"/>
      <c r="ARI85" s="26"/>
      <c r="ARJ85" s="26"/>
      <c r="ARK85" s="26"/>
      <c r="ARL85" s="26"/>
      <c r="ARM85" s="26"/>
      <c r="ARN85" s="26"/>
      <c r="ARO85" s="26"/>
      <c r="ARP85" s="26"/>
      <c r="ARQ85" s="26"/>
      <c r="ARR85" s="26"/>
      <c r="ARS85" s="26"/>
      <c r="ART85" s="26"/>
      <c r="ARU85" s="26"/>
      <c r="ARV85" s="26"/>
      <c r="ARW85" s="26"/>
      <c r="ARX85" s="26"/>
      <c r="ARY85" s="26"/>
      <c r="ARZ85" s="26"/>
      <c r="ASA85" s="26"/>
      <c r="ASB85" s="26"/>
      <c r="ASC85" s="26"/>
      <c r="ASD85" s="26"/>
      <c r="ASE85" s="26"/>
      <c r="ASF85" s="26"/>
      <c r="ASG85" s="26"/>
      <c r="ASH85" s="26"/>
      <c r="ASI85" s="26"/>
      <c r="ASJ85" s="26"/>
      <c r="ASK85" s="26"/>
      <c r="ASL85" s="26"/>
      <c r="ASM85" s="26"/>
      <c r="ASN85" s="26"/>
      <c r="ASO85" s="26"/>
      <c r="ASP85" s="26"/>
      <c r="ASQ85" s="26"/>
      <c r="ASR85" s="26"/>
      <c r="ASS85" s="26"/>
      <c r="AST85" s="26"/>
      <c r="ASU85" s="26"/>
      <c r="ASV85" s="26"/>
      <c r="ASW85" s="26"/>
      <c r="ASX85" s="26"/>
      <c r="ASY85" s="26"/>
      <c r="ASZ85" s="26"/>
      <c r="ATA85" s="26"/>
      <c r="ATB85" s="26"/>
      <c r="ATC85" s="26"/>
      <c r="ATD85" s="26"/>
      <c r="ATE85" s="26"/>
      <c r="ATF85" s="26"/>
      <c r="ATG85" s="26"/>
      <c r="ATH85" s="26"/>
      <c r="ATI85" s="26"/>
      <c r="ATJ85" s="26"/>
      <c r="ATK85" s="26"/>
      <c r="ATL85" s="26"/>
      <c r="ATM85" s="26"/>
      <c r="ATN85" s="26"/>
      <c r="ATO85" s="26"/>
      <c r="ATP85" s="26"/>
      <c r="ATQ85" s="26"/>
      <c r="ATR85" s="26"/>
      <c r="ATS85" s="26"/>
      <c r="ATT85" s="26"/>
      <c r="ATU85" s="26"/>
      <c r="ATV85" s="26"/>
      <c r="ATW85" s="26"/>
      <c r="ATX85" s="26"/>
      <c r="ATY85" s="26"/>
      <c r="ATZ85" s="26"/>
      <c r="AUA85" s="26"/>
      <c r="AUB85" s="26"/>
      <c r="AUC85" s="26"/>
      <c r="AUD85" s="26"/>
      <c r="AUE85" s="26"/>
      <c r="AUF85" s="26"/>
      <c r="AUG85" s="26"/>
      <c r="AUH85" s="26"/>
      <c r="AUI85" s="26"/>
      <c r="AUJ85" s="26"/>
      <c r="AUK85" s="26"/>
      <c r="AUL85" s="26"/>
      <c r="AUM85" s="26"/>
      <c r="AUN85" s="26"/>
      <c r="AUO85" s="26"/>
      <c r="AUP85" s="26"/>
      <c r="AUQ85" s="26"/>
      <c r="AUR85" s="26"/>
      <c r="AUS85" s="26"/>
      <c r="AUT85" s="26"/>
      <c r="AUU85" s="26"/>
      <c r="AUV85" s="26"/>
      <c r="AUW85" s="26"/>
      <c r="AUX85" s="26"/>
      <c r="AUY85" s="26"/>
      <c r="AUZ85" s="26"/>
      <c r="AVA85" s="26"/>
      <c r="AVB85" s="26"/>
      <c r="AVC85" s="26"/>
      <c r="AVD85" s="26"/>
      <c r="AVE85" s="26"/>
      <c r="AVF85" s="26"/>
      <c r="AVG85" s="26"/>
      <c r="AVH85" s="26"/>
      <c r="AVI85" s="26"/>
      <c r="AVJ85" s="26"/>
      <c r="AVK85" s="26"/>
      <c r="AVL85" s="26"/>
      <c r="AVM85" s="26"/>
      <c r="AVN85" s="26"/>
      <c r="AVO85" s="26"/>
      <c r="AVP85" s="26"/>
      <c r="AVQ85" s="26"/>
      <c r="AVR85" s="26"/>
      <c r="AVS85" s="26"/>
      <c r="AVT85" s="26"/>
      <c r="AVU85" s="26"/>
      <c r="AVV85" s="26"/>
      <c r="AVW85" s="26"/>
      <c r="AVX85" s="26"/>
      <c r="AVY85" s="26"/>
      <c r="AVZ85" s="26"/>
      <c r="AWA85" s="26"/>
      <c r="AWB85" s="26"/>
      <c r="AWC85" s="26"/>
      <c r="AWD85" s="26"/>
      <c r="AWE85" s="26"/>
      <c r="AWF85" s="26"/>
      <c r="AWG85" s="26"/>
      <c r="AWH85" s="26"/>
    </row>
    <row r="86" spans="1:1282" s="100" customFormat="1" ht="15.95" customHeight="1" x14ac:dyDescent="0.3">
      <c r="A86" s="90" t="s">
        <v>59</v>
      </c>
      <c r="B86" s="91"/>
      <c r="C86" s="91"/>
      <c r="D86" s="92"/>
      <c r="E86" s="93" t="s">
        <v>60</v>
      </c>
      <c r="F86" s="94"/>
      <c r="G86" s="160"/>
      <c r="H86" s="95">
        <v>988981</v>
      </c>
      <c r="I86" s="95"/>
      <c r="J86" s="95"/>
      <c r="K86" s="95">
        <v>1334781</v>
      </c>
      <c r="L86" s="95"/>
      <c r="M86" s="95"/>
      <c r="N86" s="95">
        <f>K86</f>
        <v>1334781</v>
      </c>
      <c r="O86" s="95"/>
      <c r="P86" s="95"/>
      <c r="Q86" s="95">
        <f>N86</f>
        <v>1334781</v>
      </c>
      <c r="R86" s="95"/>
      <c r="S86" s="95"/>
      <c r="T86" s="95">
        <f>Q86</f>
        <v>1334781</v>
      </c>
      <c r="U86" s="95"/>
      <c r="V86" s="95"/>
      <c r="W86" s="95">
        <f>T86</f>
        <v>1334781</v>
      </c>
      <c r="X86" s="95"/>
      <c r="Y86" s="95"/>
      <c r="Z86" s="96"/>
      <c r="AA86" s="97"/>
      <c r="AB86" s="194"/>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c r="GH86" s="99"/>
      <c r="GI86" s="99"/>
      <c r="GJ86" s="99"/>
      <c r="GK86" s="99"/>
      <c r="GL86" s="99"/>
      <c r="GM86" s="99"/>
      <c r="GN86" s="99"/>
      <c r="GO86" s="99"/>
      <c r="GP86" s="99"/>
      <c r="GQ86" s="99"/>
      <c r="GR86" s="99"/>
      <c r="GS86" s="99"/>
      <c r="GT86" s="99"/>
      <c r="GU86" s="99"/>
      <c r="GV86" s="99"/>
      <c r="GW86" s="99"/>
      <c r="GX86" s="99"/>
      <c r="GY86" s="99"/>
      <c r="GZ86" s="99"/>
      <c r="HA86" s="99"/>
      <c r="HB86" s="99"/>
      <c r="HC86" s="99"/>
      <c r="HD86" s="99"/>
      <c r="HE86" s="99"/>
      <c r="HF86" s="99"/>
      <c r="HG86" s="99"/>
      <c r="HH86" s="99"/>
      <c r="HI86" s="99"/>
      <c r="HJ86" s="99"/>
      <c r="HK86" s="99"/>
      <c r="HL86" s="99"/>
      <c r="HM86" s="99"/>
      <c r="HN86" s="99"/>
      <c r="HO86" s="99"/>
      <c r="HP86" s="99"/>
      <c r="HQ86" s="99"/>
      <c r="HR86" s="99"/>
      <c r="HS86" s="99"/>
      <c r="HT86" s="99"/>
      <c r="HU86" s="99"/>
      <c r="HV86" s="99"/>
      <c r="HW86" s="99"/>
      <c r="HX86" s="99"/>
      <c r="HY86" s="99"/>
      <c r="HZ86" s="99"/>
      <c r="IA86" s="99"/>
      <c r="IB86" s="99"/>
      <c r="IC86" s="99"/>
      <c r="ID86" s="99"/>
      <c r="IE86" s="99"/>
      <c r="IF86" s="99"/>
      <c r="IG86" s="99"/>
      <c r="IH86" s="99"/>
      <c r="II86" s="99"/>
      <c r="IJ86" s="99"/>
      <c r="IK86" s="99"/>
      <c r="IL86" s="99"/>
      <c r="IM86" s="99"/>
      <c r="IN86" s="99"/>
      <c r="IO86" s="99"/>
      <c r="IP86" s="99"/>
      <c r="IQ86" s="99"/>
      <c r="IR86" s="99"/>
      <c r="IS86" s="99"/>
      <c r="IT86" s="99"/>
      <c r="IU86" s="99"/>
      <c r="IV86" s="99"/>
      <c r="IW86" s="99"/>
      <c r="IX86" s="99"/>
      <c r="IY86" s="99"/>
      <c r="IZ86" s="99"/>
      <c r="JA86" s="99"/>
      <c r="JB86" s="99"/>
      <c r="JC86" s="99"/>
      <c r="JD86" s="99"/>
      <c r="JE86" s="99"/>
      <c r="JF86" s="99"/>
      <c r="JG86" s="99"/>
      <c r="JH86" s="99"/>
      <c r="JI86" s="99"/>
      <c r="JJ86" s="99"/>
      <c r="JK86" s="99"/>
      <c r="JL86" s="99"/>
      <c r="JM86" s="99"/>
      <c r="JN86" s="99"/>
      <c r="JO86" s="99"/>
      <c r="JP86" s="99"/>
      <c r="JQ86" s="99"/>
      <c r="JR86" s="99"/>
      <c r="JS86" s="99"/>
      <c r="JT86" s="99"/>
      <c r="JU86" s="99"/>
      <c r="JV86" s="99"/>
      <c r="JW86" s="99"/>
      <c r="JX86" s="99"/>
      <c r="JY86" s="99"/>
      <c r="JZ86" s="99"/>
      <c r="KA86" s="99"/>
      <c r="KB86" s="99"/>
      <c r="KC86" s="99"/>
      <c r="KD86" s="99"/>
      <c r="KE86" s="99"/>
      <c r="KF86" s="99"/>
      <c r="KG86" s="99"/>
      <c r="KH86" s="99"/>
      <c r="KI86" s="99"/>
      <c r="KJ86" s="99"/>
      <c r="KK86" s="99"/>
      <c r="KL86" s="99"/>
      <c r="KM86" s="99"/>
      <c r="KN86" s="99"/>
      <c r="KO86" s="99"/>
      <c r="KP86" s="99"/>
      <c r="KQ86" s="99"/>
      <c r="KR86" s="99"/>
      <c r="KS86" s="99"/>
      <c r="KT86" s="99"/>
      <c r="KU86" s="99"/>
      <c r="KV86" s="99"/>
      <c r="KW86" s="99"/>
      <c r="KX86" s="99"/>
      <c r="KY86" s="99"/>
      <c r="KZ86" s="99"/>
      <c r="LA86" s="99"/>
      <c r="LB86" s="99"/>
      <c r="LC86" s="99"/>
      <c r="LD86" s="99"/>
      <c r="LE86" s="99"/>
      <c r="LF86" s="99"/>
      <c r="LG86" s="99"/>
      <c r="LH86" s="99"/>
      <c r="LI86" s="99"/>
      <c r="LJ86" s="99"/>
      <c r="LK86" s="99"/>
      <c r="LL86" s="99"/>
      <c r="LM86" s="99"/>
      <c r="LN86" s="99"/>
      <c r="LO86" s="99"/>
      <c r="LP86" s="99"/>
      <c r="LQ86" s="99"/>
      <c r="LR86" s="99"/>
      <c r="LS86" s="99"/>
      <c r="LT86" s="99"/>
      <c r="LU86" s="99"/>
      <c r="LV86" s="99"/>
      <c r="LW86" s="99"/>
      <c r="LX86" s="99"/>
      <c r="LY86" s="99"/>
      <c r="LZ86" s="99"/>
      <c r="MA86" s="99"/>
      <c r="MB86" s="99"/>
      <c r="MC86" s="99"/>
      <c r="MD86" s="99"/>
      <c r="ME86" s="99"/>
      <c r="MF86" s="99"/>
      <c r="MG86" s="99"/>
      <c r="MH86" s="99"/>
      <c r="MI86" s="99"/>
      <c r="MJ86" s="99"/>
      <c r="MK86" s="99"/>
      <c r="ML86" s="99"/>
      <c r="MM86" s="99"/>
      <c r="MN86" s="99"/>
      <c r="MO86" s="99"/>
      <c r="MP86" s="99"/>
      <c r="MQ86" s="99"/>
      <c r="MR86" s="99"/>
      <c r="MS86" s="99"/>
      <c r="MT86" s="99"/>
      <c r="MU86" s="99"/>
      <c r="MV86" s="99"/>
      <c r="MW86" s="99"/>
      <c r="MX86" s="99"/>
      <c r="MY86" s="99"/>
      <c r="MZ86" s="99"/>
      <c r="NA86" s="99"/>
      <c r="NB86" s="99"/>
      <c r="NC86" s="99"/>
      <c r="ND86" s="99"/>
      <c r="NE86" s="99"/>
      <c r="NF86" s="99"/>
      <c r="NG86" s="99"/>
      <c r="NH86" s="99"/>
      <c r="NI86" s="99"/>
      <c r="NJ86" s="99"/>
      <c r="NK86" s="99"/>
      <c r="NL86" s="99"/>
      <c r="NM86" s="99"/>
      <c r="NN86" s="99"/>
      <c r="NO86" s="99"/>
      <c r="NP86" s="99"/>
      <c r="NQ86" s="99"/>
      <c r="NR86" s="99"/>
      <c r="NS86" s="99"/>
      <c r="NT86" s="99"/>
      <c r="NU86" s="99"/>
      <c r="NV86" s="99"/>
      <c r="NW86" s="99"/>
      <c r="NX86" s="99"/>
      <c r="NY86" s="99"/>
      <c r="NZ86" s="99"/>
      <c r="OA86" s="99"/>
      <c r="OB86" s="99"/>
      <c r="OC86" s="99"/>
      <c r="OD86" s="99"/>
      <c r="OE86" s="99"/>
      <c r="OF86" s="99"/>
      <c r="OG86" s="99"/>
      <c r="OH86" s="99"/>
      <c r="OI86" s="99"/>
      <c r="OJ86" s="99"/>
      <c r="OK86" s="99"/>
      <c r="OL86" s="99"/>
      <c r="OM86" s="99"/>
      <c r="ON86" s="99"/>
      <c r="OO86" s="99"/>
      <c r="OP86" s="99"/>
      <c r="OQ86" s="99"/>
      <c r="OR86" s="99"/>
      <c r="OS86" s="99"/>
      <c r="OT86" s="99"/>
      <c r="OU86" s="99"/>
      <c r="OV86" s="99"/>
      <c r="OW86" s="99"/>
      <c r="OX86" s="99"/>
      <c r="OY86" s="99"/>
      <c r="OZ86" s="99"/>
      <c r="PA86" s="99"/>
      <c r="PB86" s="99"/>
      <c r="PC86" s="99"/>
      <c r="PD86" s="99"/>
      <c r="PE86" s="99"/>
      <c r="PF86" s="99"/>
      <c r="PG86" s="99"/>
      <c r="PH86" s="99"/>
      <c r="PI86" s="99"/>
      <c r="PJ86" s="99"/>
      <c r="PK86" s="99"/>
      <c r="PL86" s="99"/>
      <c r="PM86" s="99"/>
      <c r="PN86" s="99"/>
      <c r="PO86" s="99"/>
      <c r="PP86" s="99"/>
      <c r="PQ86" s="99"/>
      <c r="PR86" s="99"/>
      <c r="PS86" s="99"/>
      <c r="PT86" s="99"/>
      <c r="PU86" s="99"/>
      <c r="PV86" s="99"/>
      <c r="PW86" s="99"/>
      <c r="PX86" s="99"/>
      <c r="PY86" s="99"/>
      <c r="PZ86" s="99"/>
      <c r="QA86" s="99"/>
      <c r="QB86" s="99"/>
      <c r="QC86" s="99"/>
      <c r="QD86" s="99"/>
      <c r="QE86" s="99"/>
      <c r="QF86" s="99"/>
      <c r="QG86" s="99"/>
      <c r="QH86" s="99"/>
      <c r="QI86" s="99"/>
      <c r="QJ86" s="99"/>
      <c r="QK86" s="99"/>
      <c r="QL86" s="99"/>
      <c r="QM86" s="99"/>
      <c r="QN86" s="99"/>
      <c r="QO86" s="99"/>
      <c r="QP86" s="99"/>
      <c r="QQ86" s="99"/>
      <c r="QR86" s="99"/>
      <c r="QS86" s="99"/>
      <c r="QT86" s="99"/>
      <c r="QU86" s="99"/>
      <c r="QV86" s="99"/>
      <c r="QW86" s="99"/>
      <c r="QX86" s="99"/>
      <c r="QY86" s="99"/>
      <c r="QZ86" s="99"/>
      <c r="RA86" s="99"/>
      <c r="RB86" s="99"/>
      <c r="RC86" s="99"/>
      <c r="RD86" s="99"/>
      <c r="RE86" s="99"/>
      <c r="RF86" s="99"/>
      <c r="RG86" s="99"/>
      <c r="RH86" s="99"/>
      <c r="RI86" s="99"/>
      <c r="RJ86" s="99"/>
      <c r="RK86" s="99"/>
      <c r="RL86" s="99"/>
      <c r="RM86" s="99"/>
      <c r="RN86" s="99"/>
      <c r="RO86" s="99"/>
      <c r="RP86" s="99"/>
      <c r="RQ86" s="99"/>
      <c r="RR86" s="99"/>
      <c r="RS86" s="99"/>
      <c r="RT86" s="99"/>
      <c r="RU86" s="99"/>
      <c r="RV86" s="99"/>
      <c r="RW86" s="99"/>
      <c r="RX86" s="99"/>
      <c r="RY86" s="99"/>
      <c r="RZ86" s="99"/>
      <c r="SA86" s="99"/>
      <c r="SB86" s="99"/>
      <c r="SC86" s="99"/>
      <c r="SD86" s="99"/>
      <c r="SE86" s="99"/>
      <c r="SF86" s="99"/>
      <c r="SG86" s="99"/>
      <c r="SH86" s="99"/>
      <c r="SI86" s="99"/>
      <c r="SJ86" s="99"/>
      <c r="SK86" s="99"/>
      <c r="SL86" s="99"/>
      <c r="SM86" s="99"/>
      <c r="SN86" s="99"/>
      <c r="SO86" s="99"/>
      <c r="SP86" s="99"/>
      <c r="SQ86" s="99"/>
      <c r="SR86" s="99"/>
      <c r="SS86" s="99"/>
      <c r="ST86" s="99"/>
      <c r="SU86" s="99"/>
      <c r="SV86" s="99"/>
      <c r="SW86" s="99"/>
      <c r="SX86" s="99"/>
      <c r="SY86" s="99"/>
      <c r="SZ86" s="99"/>
      <c r="TA86" s="99"/>
      <c r="TB86" s="99"/>
      <c r="TC86" s="99"/>
      <c r="TD86" s="99"/>
      <c r="TE86" s="99"/>
      <c r="TF86" s="99"/>
      <c r="TG86" s="99"/>
      <c r="TH86" s="99"/>
      <c r="TI86" s="99"/>
      <c r="TJ86" s="99"/>
      <c r="TK86" s="99"/>
      <c r="TL86" s="99"/>
      <c r="TM86" s="99"/>
      <c r="TN86" s="99"/>
      <c r="TO86" s="99"/>
      <c r="TP86" s="99"/>
      <c r="TQ86" s="99"/>
      <c r="TR86" s="99"/>
      <c r="TS86" s="99"/>
      <c r="TT86" s="99"/>
      <c r="TU86" s="99"/>
      <c r="TV86" s="99"/>
      <c r="TW86" s="99"/>
      <c r="TX86" s="99"/>
      <c r="TY86" s="99"/>
      <c r="TZ86" s="99"/>
      <c r="UA86" s="99"/>
      <c r="UB86" s="99"/>
      <c r="UC86" s="99"/>
      <c r="UD86" s="99"/>
      <c r="UE86" s="99"/>
      <c r="UF86" s="99"/>
      <c r="UG86" s="99"/>
      <c r="UH86" s="99"/>
      <c r="UI86" s="99"/>
      <c r="UJ86" s="99"/>
      <c r="UK86" s="99"/>
      <c r="UL86" s="99"/>
      <c r="UM86" s="99"/>
      <c r="UN86" s="99"/>
      <c r="UO86" s="99"/>
      <c r="UP86" s="99"/>
      <c r="UQ86" s="99"/>
      <c r="UR86" s="99"/>
      <c r="US86" s="99"/>
      <c r="UT86" s="99"/>
      <c r="UU86" s="99"/>
      <c r="UV86" s="99"/>
      <c r="UW86" s="99"/>
      <c r="UX86" s="99"/>
      <c r="UY86" s="99"/>
      <c r="UZ86" s="99"/>
      <c r="VA86" s="99"/>
      <c r="VB86" s="99"/>
      <c r="VC86" s="99"/>
      <c r="VD86" s="99"/>
      <c r="VE86" s="99"/>
      <c r="VF86" s="99"/>
      <c r="VG86" s="99"/>
      <c r="VH86" s="99"/>
      <c r="VI86" s="99"/>
      <c r="VJ86" s="99"/>
      <c r="VK86" s="99"/>
      <c r="VL86" s="99"/>
      <c r="VM86" s="99"/>
      <c r="VN86" s="99"/>
      <c r="VO86" s="99"/>
      <c r="VP86" s="99"/>
      <c r="VQ86" s="99"/>
      <c r="VR86" s="99"/>
      <c r="VS86" s="99"/>
      <c r="VT86" s="99"/>
      <c r="VU86" s="99"/>
      <c r="VV86" s="99"/>
      <c r="VW86" s="99"/>
      <c r="VX86" s="99"/>
      <c r="VY86" s="99"/>
      <c r="VZ86" s="99"/>
      <c r="WA86" s="99"/>
      <c r="WB86" s="99"/>
      <c r="WC86" s="99"/>
      <c r="WD86" s="99"/>
      <c r="WE86" s="99"/>
      <c r="WF86" s="99"/>
      <c r="WG86" s="99"/>
      <c r="WH86" s="99"/>
      <c r="WI86" s="99"/>
      <c r="WJ86" s="99"/>
      <c r="WK86" s="99"/>
      <c r="WL86" s="99"/>
      <c r="WM86" s="99"/>
      <c r="WN86" s="99"/>
      <c r="WO86" s="99"/>
      <c r="WP86" s="99"/>
      <c r="WQ86" s="99"/>
      <c r="WR86" s="99"/>
      <c r="WS86" s="99"/>
      <c r="WT86" s="99"/>
      <c r="WU86" s="99"/>
      <c r="WV86" s="99"/>
      <c r="WW86" s="99"/>
      <c r="WX86" s="99"/>
      <c r="WY86" s="99"/>
      <c r="WZ86" s="99"/>
      <c r="XA86" s="99"/>
      <c r="XB86" s="99"/>
      <c r="XC86" s="99"/>
      <c r="XD86" s="99"/>
      <c r="XE86" s="99"/>
      <c r="XF86" s="99"/>
      <c r="XG86" s="99"/>
      <c r="XH86" s="99"/>
      <c r="XI86" s="99"/>
      <c r="XJ86" s="99"/>
      <c r="XK86" s="99"/>
      <c r="XL86" s="99"/>
      <c r="XM86" s="99"/>
      <c r="XN86" s="99"/>
      <c r="XO86" s="99"/>
      <c r="XP86" s="99"/>
      <c r="XQ86" s="99"/>
      <c r="XR86" s="99"/>
      <c r="XS86" s="99"/>
      <c r="XT86" s="99"/>
      <c r="XU86" s="99"/>
      <c r="XV86" s="99"/>
      <c r="XW86" s="99"/>
      <c r="XX86" s="99"/>
      <c r="XY86" s="99"/>
      <c r="XZ86" s="99"/>
      <c r="YA86" s="99"/>
      <c r="YB86" s="99"/>
      <c r="YC86" s="99"/>
      <c r="YD86" s="99"/>
      <c r="YE86" s="99"/>
      <c r="YF86" s="99"/>
      <c r="YG86" s="99"/>
      <c r="YH86" s="99"/>
      <c r="YI86" s="99"/>
      <c r="YJ86" s="99"/>
      <c r="YK86" s="99"/>
      <c r="YL86" s="99"/>
      <c r="YM86" s="99"/>
      <c r="YN86" s="99"/>
      <c r="YO86" s="99"/>
      <c r="YP86" s="99"/>
      <c r="YQ86" s="99"/>
      <c r="YR86" s="99"/>
      <c r="YS86" s="99"/>
      <c r="YT86" s="99"/>
      <c r="YU86" s="99"/>
      <c r="YV86" s="99"/>
      <c r="YW86" s="99"/>
      <c r="YX86" s="99"/>
      <c r="YY86" s="99"/>
      <c r="YZ86" s="99"/>
      <c r="ZA86" s="99"/>
      <c r="ZB86" s="99"/>
      <c r="ZC86" s="99"/>
      <c r="ZD86" s="99"/>
      <c r="ZE86" s="99"/>
      <c r="ZF86" s="99"/>
      <c r="ZG86" s="99"/>
      <c r="ZH86" s="99"/>
      <c r="ZI86" s="99"/>
      <c r="ZJ86" s="99"/>
      <c r="ZK86" s="99"/>
      <c r="ZL86" s="99"/>
      <c r="ZM86" s="99"/>
      <c r="ZN86" s="99"/>
      <c r="ZO86" s="99"/>
      <c r="ZP86" s="99"/>
      <c r="ZQ86" s="99"/>
      <c r="ZR86" s="99"/>
      <c r="ZS86" s="99"/>
      <c r="ZT86" s="99"/>
      <c r="ZU86" s="99"/>
      <c r="ZV86" s="99"/>
      <c r="ZW86" s="99"/>
      <c r="ZX86" s="99"/>
      <c r="ZY86" s="99"/>
      <c r="ZZ86" s="99"/>
      <c r="AAA86" s="99"/>
      <c r="AAB86" s="99"/>
      <c r="AAC86" s="99"/>
      <c r="AAD86" s="99"/>
      <c r="AAE86" s="99"/>
      <c r="AAF86" s="99"/>
      <c r="AAG86" s="99"/>
      <c r="AAH86" s="99"/>
      <c r="AAI86" s="99"/>
      <c r="AAJ86" s="99"/>
      <c r="AAK86" s="99"/>
      <c r="AAL86" s="99"/>
      <c r="AAM86" s="99"/>
      <c r="AAN86" s="99"/>
      <c r="AAO86" s="99"/>
      <c r="AAP86" s="99"/>
      <c r="AAQ86" s="99"/>
      <c r="AAR86" s="99"/>
      <c r="AAS86" s="99"/>
      <c r="AAT86" s="99"/>
      <c r="AAU86" s="99"/>
      <c r="AAV86" s="99"/>
      <c r="AAW86" s="99"/>
      <c r="AAX86" s="99"/>
      <c r="AAY86" s="99"/>
      <c r="AAZ86" s="99"/>
      <c r="ABA86" s="99"/>
      <c r="ABB86" s="99"/>
      <c r="ABC86" s="99"/>
      <c r="ABD86" s="99"/>
      <c r="ABE86" s="99"/>
      <c r="ABF86" s="99"/>
      <c r="ABG86" s="99"/>
      <c r="ABH86" s="99"/>
      <c r="ABI86" s="99"/>
      <c r="ABJ86" s="99"/>
      <c r="ABK86" s="99"/>
      <c r="ABL86" s="99"/>
      <c r="ABM86" s="99"/>
      <c r="ABN86" s="99"/>
      <c r="ABO86" s="99"/>
      <c r="ABP86" s="99"/>
      <c r="ABQ86" s="99"/>
      <c r="ABR86" s="99"/>
      <c r="ABS86" s="99"/>
      <c r="ABT86" s="99"/>
      <c r="ABU86" s="99"/>
      <c r="ABV86" s="99"/>
      <c r="ABW86" s="99"/>
      <c r="ABX86" s="99"/>
      <c r="ABY86" s="99"/>
      <c r="ABZ86" s="99"/>
      <c r="ACA86" s="99"/>
      <c r="ACB86" s="99"/>
      <c r="ACC86" s="99"/>
      <c r="ACD86" s="99"/>
      <c r="ACE86" s="99"/>
      <c r="ACF86" s="99"/>
      <c r="ACG86" s="99"/>
      <c r="ACH86" s="99"/>
      <c r="ACI86" s="99"/>
      <c r="ACJ86" s="99"/>
      <c r="ACK86" s="99"/>
      <c r="ACL86" s="99"/>
      <c r="ACM86" s="99"/>
      <c r="ACN86" s="99"/>
      <c r="ACO86" s="99"/>
      <c r="ACP86" s="99"/>
      <c r="ACQ86" s="99"/>
      <c r="ACR86" s="99"/>
      <c r="ACS86" s="99"/>
      <c r="ACT86" s="99"/>
      <c r="ACU86" s="99"/>
      <c r="ACV86" s="99"/>
      <c r="ACW86" s="99"/>
      <c r="ACX86" s="99"/>
      <c r="ACY86" s="99"/>
      <c r="ACZ86" s="99"/>
      <c r="ADA86" s="99"/>
      <c r="ADB86" s="99"/>
      <c r="ADC86" s="99"/>
      <c r="ADD86" s="99"/>
      <c r="ADE86" s="99"/>
      <c r="ADF86" s="99"/>
      <c r="ADG86" s="99"/>
      <c r="ADH86" s="99"/>
      <c r="ADI86" s="99"/>
      <c r="ADJ86" s="99"/>
      <c r="ADK86" s="99"/>
      <c r="ADL86" s="99"/>
      <c r="ADM86" s="99"/>
      <c r="ADN86" s="99"/>
      <c r="ADO86" s="99"/>
      <c r="ADP86" s="99"/>
      <c r="ADQ86" s="99"/>
      <c r="ADR86" s="99"/>
      <c r="ADS86" s="99"/>
      <c r="ADT86" s="99"/>
      <c r="ADU86" s="99"/>
      <c r="ADV86" s="99"/>
      <c r="ADW86" s="99"/>
      <c r="ADX86" s="99"/>
      <c r="ADY86" s="99"/>
      <c r="ADZ86" s="99"/>
      <c r="AEA86" s="99"/>
      <c r="AEB86" s="99"/>
      <c r="AEC86" s="99"/>
      <c r="AED86" s="99"/>
      <c r="AEE86" s="99"/>
      <c r="AEF86" s="99"/>
      <c r="AEG86" s="99"/>
      <c r="AEH86" s="99"/>
      <c r="AEI86" s="99"/>
      <c r="AEJ86" s="99"/>
      <c r="AEK86" s="99"/>
      <c r="AEL86" s="99"/>
      <c r="AEM86" s="99"/>
      <c r="AEN86" s="99"/>
      <c r="AEO86" s="99"/>
      <c r="AEP86" s="99"/>
      <c r="AEQ86" s="99"/>
      <c r="AER86" s="99"/>
      <c r="AES86" s="99"/>
      <c r="AET86" s="99"/>
      <c r="AEU86" s="99"/>
      <c r="AEV86" s="99"/>
      <c r="AEW86" s="99"/>
      <c r="AEX86" s="99"/>
      <c r="AEY86" s="99"/>
      <c r="AEZ86" s="99"/>
      <c r="AFA86" s="99"/>
      <c r="AFB86" s="99"/>
      <c r="AFC86" s="99"/>
      <c r="AFD86" s="99"/>
      <c r="AFE86" s="99"/>
      <c r="AFF86" s="99"/>
      <c r="AFG86" s="99"/>
      <c r="AFH86" s="99"/>
      <c r="AFI86" s="99"/>
      <c r="AFJ86" s="99"/>
      <c r="AFK86" s="99"/>
      <c r="AFL86" s="99"/>
      <c r="AFM86" s="99"/>
      <c r="AFN86" s="99"/>
      <c r="AFO86" s="99"/>
      <c r="AFP86" s="99"/>
      <c r="AFQ86" s="99"/>
      <c r="AFR86" s="99"/>
      <c r="AFS86" s="99"/>
      <c r="AFT86" s="99"/>
      <c r="AFU86" s="99"/>
      <c r="AFV86" s="99"/>
      <c r="AFW86" s="99"/>
      <c r="AFX86" s="99"/>
      <c r="AFY86" s="99"/>
      <c r="AFZ86" s="99"/>
      <c r="AGA86" s="99"/>
      <c r="AGB86" s="99"/>
      <c r="AGC86" s="99"/>
      <c r="AGD86" s="99"/>
      <c r="AGE86" s="99"/>
      <c r="AGF86" s="99"/>
      <c r="AGG86" s="99"/>
      <c r="AGH86" s="99"/>
      <c r="AGI86" s="99"/>
      <c r="AGJ86" s="99"/>
      <c r="AGK86" s="99"/>
      <c r="AGL86" s="99"/>
      <c r="AGM86" s="99"/>
      <c r="AGN86" s="99"/>
      <c r="AGO86" s="99"/>
      <c r="AGP86" s="99"/>
      <c r="AGQ86" s="99"/>
      <c r="AGR86" s="99"/>
      <c r="AGS86" s="99"/>
      <c r="AGT86" s="99"/>
      <c r="AGU86" s="99"/>
      <c r="AGV86" s="99"/>
      <c r="AGW86" s="99"/>
      <c r="AGX86" s="99"/>
      <c r="AGY86" s="99"/>
      <c r="AGZ86" s="99"/>
      <c r="AHA86" s="99"/>
      <c r="AHB86" s="99"/>
      <c r="AHC86" s="99"/>
      <c r="AHD86" s="99"/>
      <c r="AHE86" s="99"/>
      <c r="AHF86" s="99"/>
      <c r="AHG86" s="99"/>
      <c r="AHH86" s="99"/>
      <c r="AHI86" s="99"/>
      <c r="AHJ86" s="99"/>
      <c r="AHK86" s="99"/>
      <c r="AHL86" s="99"/>
      <c r="AHM86" s="99"/>
      <c r="AHN86" s="99"/>
      <c r="AHO86" s="99"/>
      <c r="AHP86" s="99"/>
      <c r="AHQ86" s="99"/>
      <c r="AHR86" s="99"/>
      <c r="AHS86" s="99"/>
      <c r="AHT86" s="99"/>
      <c r="AHU86" s="99"/>
      <c r="AHV86" s="99"/>
      <c r="AHW86" s="99"/>
      <c r="AHX86" s="99"/>
      <c r="AHY86" s="99"/>
      <c r="AHZ86" s="99"/>
      <c r="AIA86" s="99"/>
      <c r="AIB86" s="99"/>
      <c r="AIC86" s="99"/>
      <c r="AID86" s="99"/>
      <c r="AIE86" s="99"/>
      <c r="AIF86" s="99"/>
      <c r="AIG86" s="99"/>
      <c r="AIH86" s="99"/>
      <c r="AII86" s="99"/>
      <c r="AIJ86" s="99"/>
      <c r="AIK86" s="99"/>
      <c r="AIL86" s="99"/>
      <c r="AIM86" s="99"/>
      <c r="AIN86" s="99"/>
      <c r="AIO86" s="99"/>
      <c r="AIP86" s="99"/>
      <c r="AIQ86" s="99"/>
      <c r="AIR86" s="99"/>
      <c r="AIS86" s="99"/>
      <c r="AIT86" s="99"/>
      <c r="AIU86" s="99"/>
      <c r="AIV86" s="99"/>
      <c r="AIW86" s="99"/>
      <c r="AIX86" s="99"/>
      <c r="AIY86" s="99"/>
      <c r="AIZ86" s="99"/>
      <c r="AJA86" s="99"/>
      <c r="AJB86" s="99"/>
      <c r="AJC86" s="99"/>
      <c r="AJD86" s="99"/>
      <c r="AJE86" s="99"/>
      <c r="AJF86" s="99"/>
      <c r="AJG86" s="99"/>
      <c r="AJH86" s="99"/>
      <c r="AJI86" s="99"/>
      <c r="AJJ86" s="99"/>
      <c r="AJK86" s="99"/>
      <c r="AJL86" s="99"/>
      <c r="AJM86" s="99"/>
      <c r="AJN86" s="99"/>
      <c r="AJO86" s="99"/>
      <c r="AJP86" s="99"/>
      <c r="AJQ86" s="99"/>
      <c r="AJR86" s="99"/>
      <c r="AJS86" s="99"/>
      <c r="AJT86" s="99"/>
      <c r="AJU86" s="99"/>
      <c r="AJV86" s="99"/>
      <c r="AJW86" s="99"/>
      <c r="AJX86" s="99"/>
      <c r="AJY86" s="99"/>
      <c r="AJZ86" s="99"/>
      <c r="AKA86" s="99"/>
      <c r="AKB86" s="99"/>
      <c r="AKC86" s="99"/>
      <c r="AKD86" s="99"/>
      <c r="AKE86" s="99"/>
      <c r="AKF86" s="99"/>
      <c r="AKG86" s="99"/>
      <c r="AKH86" s="99"/>
      <c r="AKI86" s="99"/>
      <c r="AKJ86" s="99"/>
      <c r="AKK86" s="99"/>
      <c r="AKL86" s="99"/>
      <c r="AKM86" s="99"/>
      <c r="AKN86" s="99"/>
      <c r="AKO86" s="99"/>
      <c r="AKP86" s="99"/>
      <c r="AKQ86" s="99"/>
      <c r="AKR86" s="99"/>
      <c r="AKS86" s="99"/>
      <c r="AKT86" s="99"/>
      <c r="AKU86" s="99"/>
      <c r="AKV86" s="99"/>
      <c r="AKW86" s="99"/>
      <c r="AKX86" s="99"/>
      <c r="AKY86" s="99"/>
      <c r="AKZ86" s="99"/>
      <c r="ALA86" s="99"/>
      <c r="ALB86" s="99"/>
      <c r="ALC86" s="99"/>
      <c r="ALD86" s="99"/>
      <c r="ALE86" s="99"/>
      <c r="ALF86" s="99"/>
      <c r="ALG86" s="99"/>
      <c r="ALH86" s="99"/>
      <c r="ALI86" s="99"/>
      <c r="ALJ86" s="99"/>
      <c r="ALK86" s="99"/>
      <c r="ALL86" s="99"/>
      <c r="ALM86" s="99"/>
      <c r="ALN86" s="99"/>
      <c r="ALO86" s="99"/>
      <c r="ALP86" s="99"/>
      <c r="ALQ86" s="99"/>
      <c r="ALR86" s="99"/>
      <c r="ALS86" s="99"/>
      <c r="ALT86" s="99"/>
      <c r="ALU86" s="99"/>
      <c r="ALV86" s="99"/>
      <c r="ALW86" s="99"/>
      <c r="ALX86" s="99"/>
      <c r="ALY86" s="99"/>
      <c r="ALZ86" s="99"/>
      <c r="AMA86" s="99"/>
      <c r="AMB86" s="99"/>
      <c r="AMC86" s="99"/>
      <c r="AMD86" s="99"/>
      <c r="AME86" s="99"/>
      <c r="AMF86" s="99"/>
      <c r="AMG86" s="99"/>
      <c r="AMH86" s="99"/>
      <c r="AMI86" s="99"/>
      <c r="AMJ86" s="99"/>
      <c r="AMK86" s="99"/>
      <c r="AML86" s="99"/>
      <c r="AMM86" s="99"/>
      <c r="AMN86" s="99"/>
      <c r="AMO86" s="99"/>
      <c r="AMP86" s="99"/>
      <c r="AMQ86" s="99"/>
      <c r="AMR86" s="99"/>
      <c r="AMS86" s="99"/>
      <c r="AMT86" s="99"/>
      <c r="AMU86" s="99"/>
      <c r="AMV86" s="99"/>
      <c r="AMW86" s="99"/>
      <c r="AMX86" s="99"/>
      <c r="AMY86" s="99"/>
      <c r="AMZ86" s="99"/>
      <c r="ANA86" s="99"/>
      <c r="ANB86" s="99"/>
      <c r="ANC86" s="99"/>
      <c r="AND86" s="99"/>
      <c r="ANE86" s="99"/>
      <c r="ANF86" s="99"/>
      <c r="ANG86" s="99"/>
      <c r="ANH86" s="99"/>
      <c r="ANI86" s="99"/>
      <c r="ANJ86" s="99"/>
      <c r="ANK86" s="99"/>
      <c r="ANL86" s="99"/>
      <c r="ANM86" s="99"/>
      <c r="ANN86" s="99"/>
      <c r="ANO86" s="99"/>
      <c r="ANP86" s="99"/>
      <c r="ANQ86" s="99"/>
      <c r="ANR86" s="99"/>
      <c r="ANS86" s="99"/>
      <c r="ANT86" s="99"/>
      <c r="ANU86" s="99"/>
      <c r="ANV86" s="99"/>
      <c r="ANW86" s="99"/>
      <c r="ANX86" s="99"/>
      <c r="ANY86" s="99"/>
      <c r="ANZ86" s="99"/>
      <c r="AOA86" s="99"/>
      <c r="AOB86" s="99"/>
      <c r="AOC86" s="99"/>
      <c r="AOD86" s="99"/>
      <c r="AOE86" s="99"/>
      <c r="AOF86" s="99"/>
      <c r="AOG86" s="99"/>
      <c r="AOH86" s="99"/>
      <c r="AOI86" s="99"/>
      <c r="AOJ86" s="99"/>
      <c r="AOK86" s="99"/>
      <c r="AOL86" s="99"/>
      <c r="AOM86" s="99"/>
      <c r="AON86" s="99"/>
      <c r="AOO86" s="99"/>
      <c r="AOP86" s="99"/>
      <c r="AOQ86" s="99"/>
      <c r="AOR86" s="99"/>
      <c r="AOS86" s="99"/>
      <c r="AOT86" s="99"/>
      <c r="AOU86" s="99"/>
      <c r="AOV86" s="99"/>
      <c r="AOW86" s="99"/>
      <c r="AOX86" s="99"/>
      <c r="AOY86" s="99"/>
      <c r="AOZ86" s="99"/>
      <c r="APA86" s="99"/>
      <c r="APB86" s="99"/>
      <c r="APC86" s="99"/>
      <c r="APD86" s="99"/>
      <c r="APE86" s="99"/>
      <c r="APF86" s="99"/>
      <c r="APG86" s="99"/>
      <c r="APH86" s="99"/>
      <c r="API86" s="99"/>
      <c r="APJ86" s="99"/>
      <c r="APK86" s="99"/>
      <c r="APL86" s="99"/>
      <c r="APM86" s="99"/>
      <c r="APN86" s="99"/>
      <c r="APO86" s="99"/>
      <c r="APP86" s="99"/>
      <c r="APQ86" s="99"/>
      <c r="APR86" s="99"/>
      <c r="APS86" s="99"/>
      <c r="APT86" s="99"/>
      <c r="APU86" s="99"/>
      <c r="APV86" s="99"/>
      <c r="APW86" s="99"/>
      <c r="APX86" s="99"/>
      <c r="APY86" s="99"/>
      <c r="APZ86" s="99"/>
      <c r="AQA86" s="99"/>
      <c r="AQB86" s="99"/>
      <c r="AQC86" s="99"/>
      <c r="AQD86" s="99"/>
      <c r="AQE86" s="99"/>
      <c r="AQF86" s="99"/>
      <c r="AQG86" s="99"/>
      <c r="AQH86" s="99"/>
      <c r="AQI86" s="99"/>
      <c r="AQJ86" s="99"/>
      <c r="AQK86" s="99"/>
      <c r="AQL86" s="99"/>
      <c r="AQM86" s="99"/>
      <c r="AQN86" s="99"/>
      <c r="AQO86" s="99"/>
      <c r="AQP86" s="99"/>
      <c r="AQQ86" s="99"/>
      <c r="AQR86" s="99"/>
      <c r="AQS86" s="99"/>
      <c r="AQT86" s="99"/>
      <c r="AQU86" s="99"/>
      <c r="AQV86" s="99"/>
      <c r="AQW86" s="99"/>
      <c r="AQX86" s="99"/>
      <c r="AQY86" s="99"/>
      <c r="AQZ86" s="99"/>
      <c r="ARA86" s="99"/>
      <c r="ARB86" s="99"/>
      <c r="ARC86" s="99"/>
      <c r="ARD86" s="99"/>
      <c r="ARE86" s="99"/>
      <c r="ARF86" s="99"/>
      <c r="ARG86" s="99"/>
      <c r="ARH86" s="99"/>
      <c r="ARI86" s="99"/>
      <c r="ARJ86" s="99"/>
      <c r="ARK86" s="99"/>
      <c r="ARL86" s="99"/>
      <c r="ARM86" s="99"/>
      <c r="ARN86" s="99"/>
      <c r="ARO86" s="99"/>
      <c r="ARP86" s="99"/>
      <c r="ARQ86" s="99"/>
      <c r="ARR86" s="99"/>
      <c r="ARS86" s="99"/>
      <c r="ART86" s="99"/>
      <c r="ARU86" s="99"/>
      <c r="ARV86" s="99"/>
      <c r="ARW86" s="99"/>
      <c r="ARX86" s="99"/>
      <c r="ARY86" s="99"/>
      <c r="ARZ86" s="99"/>
      <c r="ASA86" s="99"/>
      <c r="ASB86" s="99"/>
      <c r="ASC86" s="99"/>
      <c r="ASD86" s="99"/>
      <c r="ASE86" s="99"/>
      <c r="ASF86" s="99"/>
      <c r="ASG86" s="99"/>
      <c r="ASH86" s="99"/>
      <c r="ASI86" s="99"/>
      <c r="ASJ86" s="99"/>
      <c r="ASK86" s="99"/>
      <c r="ASL86" s="99"/>
      <c r="ASM86" s="99"/>
      <c r="ASN86" s="99"/>
      <c r="ASO86" s="99"/>
      <c r="ASP86" s="99"/>
      <c r="ASQ86" s="99"/>
      <c r="ASR86" s="99"/>
      <c r="ASS86" s="99"/>
      <c r="AST86" s="99"/>
      <c r="ASU86" s="99"/>
      <c r="ASV86" s="99"/>
      <c r="ASW86" s="99"/>
      <c r="ASX86" s="99"/>
      <c r="ASY86" s="99"/>
      <c r="ASZ86" s="99"/>
      <c r="ATA86" s="99"/>
      <c r="ATB86" s="99"/>
      <c r="ATC86" s="99"/>
      <c r="ATD86" s="99"/>
      <c r="ATE86" s="99"/>
      <c r="ATF86" s="99"/>
      <c r="ATG86" s="99"/>
      <c r="ATH86" s="99"/>
      <c r="ATI86" s="99"/>
      <c r="ATJ86" s="99"/>
      <c r="ATK86" s="99"/>
      <c r="ATL86" s="99"/>
      <c r="ATM86" s="99"/>
      <c r="ATN86" s="99"/>
      <c r="ATO86" s="99"/>
      <c r="ATP86" s="99"/>
      <c r="ATQ86" s="99"/>
      <c r="ATR86" s="99"/>
      <c r="ATS86" s="99"/>
      <c r="ATT86" s="99"/>
      <c r="ATU86" s="99"/>
      <c r="ATV86" s="99"/>
      <c r="ATW86" s="99"/>
      <c r="ATX86" s="99"/>
      <c r="ATY86" s="99"/>
      <c r="ATZ86" s="99"/>
      <c r="AUA86" s="99"/>
      <c r="AUB86" s="99"/>
      <c r="AUC86" s="99"/>
      <c r="AUD86" s="99"/>
      <c r="AUE86" s="99"/>
      <c r="AUF86" s="99"/>
      <c r="AUG86" s="99"/>
      <c r="AUH86" s="99"/>
      <c r="AUI86" s="99"/>
      <c r="AUJ86" s="99"/>
      <c r="AUK86" s="99"/>
      <c r="AUL86" s="99"/>
      <c r="AUM86" s="99"/>
      <c r="AUN86" s="99"/>
      <c r="AUO86" s="99"/>
      <c r="AUP86" s="99"/>
      <c r="AUQ86" s="99"/>
      <c r="AUR86" s="99"/>
      <c r="AUS86" s="99"/>
      <c r="AUT86" s="99"/>
      <c r="AUU86" s="99"/>
      <c r="AUV86" s="99"/>
      <c r="AUW86" s="99"/>
      <c r="AUX86" s="99"/>
      <c r="AUY86" s="99"/>
      <c r="AUZ86" s="99"/>
      <c r="AVA86" s="99"/>
      <c r="AVB86" s="99"/>
      <c r="AVC86" s="99"/>
      <c r="AVD86" s="99"/>
      <c r="AVE86" s="99"/>
      <c r="AVF86" s="99"/>
      <c r="AVG86" s="99"/>
      <c r="AVH86" s="99"/>
      <c r="AVI86" s="99"/>
      <c r="AVJ86" s="99"/>
      <c r="AVK86" s="99"/>
      <c r="AVL86" s="99"/>
      <c r="AVM86" s="99"/>
      <c r="AVN86" s="99"/>
      <c r="AVO86" s="99"/>
      <c r="AVP86" s="99"/>
      <c r="AVQ86" s="99"/>
      <c r="AVR86" s="99"/>
      <c r="AVS86" s="99"/>
      <c r="AVT86" s="99"/>
      <c r="AVU86" s="99"/>
      <c r="AVV86" s="99"/>
      <c r="AVW86" s="99"/>
      <c r="AVX86" s="99"/>
      <c r="AVY86" s="99"/>
      <c r="AVZ86" s="99"/>
      <c r="AWA86" s="99"/>
      <c r="AWB86" s="99"/>
      <c r="AWC86" s="99"/>
      <c r="AWD86" s="99"/>
      <c r="AWE86" s="99"/>
      <c r="AWF86" s="99"/>
      <c r="AWG86" s="99"/>
      <c r="AWH86" s="99"/>
    </row>
    <row r="87" spans="1:1282" s="100" customFormat="1" ht="15.95" customHeight="1" x14ac:dyDescent="0.25">
      <c r="A87" s="101"/>
      <c r="B87" s="102" t="s">
        <v>61</v>
      </c>
      <c r="C87" s="102"/>
      <c r="D87" s="103"/>
      <c r="E87" s="104" t="s">
        <v>62</v>
      </c>
      <c r="F87" s="105"/>
      <c r="G87" s="160"/>
      <c r="H87" s="29">
        <v>1668871</v>
      </c>
      <c r="I87" s="29"/>
      <c r="J87" s="29"/>
      <c r="K87" s="29">
        <v>1711664</v>
      </c>
      <c r="L87" s="29"/>
      <c r="M87" s="29"/>
      <c r="N87" s="29">
        <v>1739187</v>
      </c>
      <c r="O87" s="29"/>
      <c r="P87" s="29"/>
      <c r="Q87" s="29">
        <v>1801394</v>
      </c>
      <c r="R87" s="29"/>
      <c r="S87" s="29"/>
      <c r="T87" s="29">
        <v>1869767</v>
      </c>
      <c r="U87" s="29"/>
      <c r="V87" s="29"/>
      <c r="W87" s="106" t="s">
        <v>63</v>
      </c>
      <c r="X87" s="29"/>
      <c r="Y87" s="29"/>
      <c r="Z87" s="107"/>
      <c r="AA87" s="108"/>
      <c r="AB87" s="195"/>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c r="GH87" s="99"/>
      <c r="GI87" s="99"/>
      <c r="GJ87" s="99"/>
      <c r="GK87" s="99"/>
      <c r="GL87" s="99"/>
      <c r="GM87" s="99"/>
      <c r="GN87" s="99"/>
      <c r="GO87" s="99"/>
      <c r="GP87" s="99"/>
      <c r="GQ87" s="99"/>
      <c r="GR87" s="99"/>
      <c r="GS87" s="99"/>
      <c r="GT87" s="99"/>
      <c r="GU87" s="99"/>
      <c r="GV87" s="99"/>
      <c r="GW87" s="99"/>
      <c r="GX87" s="99"/>
      <c r="GY87" s="99"/>
      <c r="GZ87" s="99"/>
      <c r="HA87" s="99"/>
      <c r="HB87" s="99"/>
      <c r="HC87" s="99"/>
      <c r="HD87" s="99"/>
      <c r="HE87" s="99"/>
      <c r="HF87" s="99"/>
      <c r="HG87" s="99"/>
      <c r="HH87" s="99"/>
      <c r="HI87" s="99"/>
      <c r="HJ87" s="99"/>
      <c r="HK87" s="99"/>
      <c r="HL87" s="99"/>
      <c r="HM87" s="99"/>
      <c r="HN87" s="99"/>
      <c r="HO87" s="99"/>
      <c r="HP87" s="99"/>
      <c r="HQ87" s="99"/>
      <c r="HR87" s="99"/>
      <c r="HS87" s="99"/>
      <c r="HT87" s="99"/>
      <c r="HU87" s="99"/>
      <c r="HV87" s="99"/>
      <c r="HW87" s="99"/>
      <c r="HX87" s="99"/>
      <c r="HY87" s="99"/>
      <c r="HZ87" s="99"/>
      <c r="IA87" s="99"/>
      <c r="IB87" s="99"/>
      <c r="IC87" s="99"/>
      <c r="ID87" s="99"/>
      <c r="IE87" s="99"/>
      <c r="IF87" s="99"/>
      <c r="IG87" s="99"/>
      <c r="IH87" s="99"/>
      <c r="II87" s="99"/>
      <c r="IJ87" s="99"/>
      <c r="IK87" s="99"/>
      <c r="IL87" s="99"/>
      <c r="IM87" s="99"/>
      <c r="IN87" s="99"/>
      <c r="IO87" s="99"/>
      <c r="IP87" s="99"/>
      <c r="IQ87" s="99"/>
      <c r="IR87" s="99"/>
      <c r="IS87" s="99"/>
      <c r="IT87" s="99"/>
      <c r="IU87" s="99"/>
      <c r="IV87" s="99"/>
      <c r="IW87" s="99"/>
      <c r="IX87" s="99"/>
      <c r="IY87" s="99"/>
      <c r="IZ87" s="99"/>
      <c r="JA87" s="99"/>
      <c r="JB87" s="99"/>
      <c r="JC87" s="99"/>
      <c r="JD87" s="99"/>
      <c r="JE87" s="99"/>
      <c r="JF87" s="99"/>
      <c r="JG87" s="99"/>
      <c r="JH87" s="99"/>
      <c r="JI87" s="99"/>
      <c r="JJ87" s="99"/>
      <c r="JK87" s="99"/>
      <c r="JL87" s="99"/>
      <c r="JM87" s="99"/>
      <c r="JN87" s="99"/>
      <c r="JO87" s="99"/>
      <c r="JP87" s="99"/>
      <c r="JQ87" s="99"/>
      <c r="JR87" s="99"/>
      <c r="JS87" s="99"/>
      <c r="JT87" s="99"/>
      <c r="JU87" s="99"/>
      <c r="JV87" s="99"/>
      <c r="JW87" s="99"/>
      <c r="JX87" s="99"/>
      <c r="JY87" s="99"/>
      <c r="JZ87" s="99"/>
      <c r="KA87" s="99"/>
      <c r="KB87" s="99"/>
      <c r="KC87" s="99"/>
      <c r="KD87" s="99"/>
      <c r="KE87" s="99"/>
      <c r="KF87" s="99"/>
      <c r="KG87" s="99"/>
      <c r="KH87" s="99"/>
      <c r="KI87" s="99"/>
      <c r="KJ87" s="99"/>
      <c r="KK87" s="99"/>
      <c r="KL87" s="99"/>
      <c r="KM87" s="99"/>
      <c r="KN87" s="99"/>
      <c r="KO87" s="99"/>
      <c r="KP87" s="99"/>
      <c r="KQ87" s="99"/>
      <c r="KR87" s="99"/>
      <c r="KS87" s="99"/>
      <c r="KT87" s="99"/>
      <c r="KU87" s="99"/>
      <c r="KV87" s="99"/>
      <c r="KW87" s="99"/>
      <c r="KX87" s="99"/>
      <c r="KY87" s="99"/>
      <c r="KZ87" s="99"/>
      <c r="LA87" s="99"/>
      <c r="LB87" s="99"/>
      <c r="LC87" s="99"/>
      <c r="LD87" s="99"/>
      <c r="LE87" s="99"/>
      <c r="LF87" s="99"/>
      <c r="LG87" s="99"/>
      <c r="LH87" s="99"/>
      <c r="LI87" s="99"/>
      <c r="LJ87" s="99"/>
      <c r="LK87" s="99"/>
      <c r="LL87" s="99"/>
      <c r="LM87" s="99"/>
      <c r="LN87" s="99"/>
      <c r="LO87" s="99"/>
      <c r="LP87" s="99"/>
      <c r="LQ87" s="99"/>
      <c r="LR87" s="99"/>
      <c r="LS87" s="99"/>
      <c r="LT87" s="99"/>
      <c r="LU87" s="99"/>
      <c r="LV87" s="99"/>
      <c r="LW87" s="99"/>
      <c r="LX87" s="99"/>
      <c r="LY87" s="99"/>
      <c r="LZ87" s="99"/>
      <c r="MA87" s="99"/>
      <c r="MB87" s="99"/>
      <c r="MC87" s="99"/>
      <c r="MD87" s="99"/>
      <c r="ME87" s="99"/>
      <c r="MF87" s="99"/>
      <c r="MG87" s="99"/>
      <c r="MH87" s="99"/>
      <c r="MI87" s="99"/>
      <c r="MJ87" s="99"/>
      <c r="MK87" s="99"/>
      <c r="ML87" s="99"/>
      <c r="MM87" s="99"/>
      <c r="MN87" s="99"/>
      <c r="MO87" s="99"/>
      <c r="MP87" s="99"/>
      <c r="MQ87" s="99"/>
      <c r="MR87" s="99"/>
      <c r="MS87" s="99"/>
      <c r="MT87" s="99"/>
      <c r="MU87" s="99"/>
      <c r="MV87" s="99"/>
      <c r="MW87" s="99"/>
      <c r="MX87" s="99"/>
      <c r="MY87" s="99"/>
      <c r="MZ87" s="99"/>
      <c r="NA87" s="99"/>
      <c r="NB87" s="99"/>
      <c r="NC87" s="99"/>
      <c r="ND87" s="99"/>
      <c r="NE87" s="99"/>
      <c r="NF87" s="99"/>
      <c r="NG87" s="99"/>
      <c r="NH87" s="99"/>
      <c r="NI87" s="99"/>
      <c r="NJ87" s="99"/>
      <c r="NK87" s="99"/>
      <c r="NL87" s="99"/>
      <c r="NM87" s="99"/>
      <c r="NN87" s="99"/>
      <c r="NO87" s="99"/>
      <c r="NP87" s="99"/>
      <c r="NQ87" s="99"/>
      <c r="NR87" s="99"/>
      <c r="NS87" s="99"/>
      <c r="NT87" s="99"/>
      <c r="NU87" s="99"/>
      <c r="NV87" s="99"/>
      <c r="NW87" s="99"/>
      <c r="NX87" s="99"/>
      <c r="NY87" s="99"/>
      <c r="NZ87" s="99"/>
      <c r="OA87" s="99"/>
      <c r="OB87" s="99"/>
      <c r="OC87" s="99"/>
      <c r="OD87" s="99"/>
      <c r="OE87" s="99"/>
      <c r="OF87" s="99"/>
      <c r="OG87" s="99"/>
      <c r="OH87" s="99"/>
      <c r="OI87" s="99"/>
      <c r="OJ87" s="99"/>
      <c r="OK87" s="99"/>
      <c r="OL87" s="99"/>
      <c r="OM87" s="99"/>
      <c r="ON87" s="99"/>
      <c r="OO87" s="99"/>
      <c r="OP87" s="99"/>
      <c r="OQ87" s="99"/>
      <c r="OR87" s="99"/>
      <c r="OS87" s="99"/>
      <c r="OT87" s="99"/>
      <c r="OU87" s="99"/>
      <c r="OV87" s="99"/>
      <c r="OW87" s="99"/>
      <c r="OX87" s="99"/>
      <c r="OY87" s="99"/>
      <c r="OZ87" s="99"/>
      <c r="PA87" s="99"/>
      <c r="PB87" s="99"/>
      <c r="PC87" s="99"/>
      <c r="PD87" s="99"/>
      <c r="PE87" s="99"/>
      <c r="PF87" s="99"/>
      <c r="PG87" s="99"/>
      <c r="PH87" s="99"/>
      <c r="PI87" s="99"/>
      <c r="PJ87" s="99"/>
      <c r="PK87" s="99"/>
      <c r="PL87" s="99"/>
      <c r="PM87" s="99"/>
      <c r="PN87" s="99"/>
      <c r="PO87" s="99"/>
      <c r="PP87" s="99"/>
      <c r="PQ87" s="99"/>
      <c r="PR87" s="99"/>
      <c r="PS87" s="99"/>
      <c r="PT87" s="99"/>
      <c r="PU87" s="99"/>
      <c r="PV87" s="99"/>
      <c r="PW87" s="99"/>
      <c r="PX87" s="99"/>
      <c r="PY87" s="99"/>
      <c r="PZ87" s="99"/>
      <c r="QA87" s="99"/>
      <c r="QB87" s="99"/>
      <c r="QC87" s="99"/>
      <c r="QD87" s="99"/>
      <c r="QE87" s="99"/>
      <c r="QF87" s="99"/>
      <c r="QG87" s="99"/>
      <c r="QH87" s="99"/>
      <c r="QI87" s="99"/>
      <c r="QJ87" s="99"/>
      <c r="QK87" s="99"/>
      <c r="QL87" s="99"/>
      <c r="QM87" s="99"/>
      <c r="QN87" s="99"/>
      <c r="QO87" s="99"/>
      <c r="QP87" s="99"/>
      <c r="QQ87" s="99"/>
      <c r="QR87" s="99"/>
      <c r="QS87" s="99"/>
      <c r="QT87" s="99"/>
      <c r="QU87" s="99"/>
      <c r="QV87" s="99"/>
      <c r="QW87" s="99"/>
      <c r="QX87" s="99"/>
      <c r="QY87" s="99"/>
      <c r="QZ87" s="99"/>
      <c r="RA87" s="99"/>
      <c r="RB87" s="99"/>
      <c r="RC87" s="99"/>
      <c r="RD87" s="99"/>
      <c r="RE87" s="99"/>
      <c r="RF87" s="99"/>
      <c r="RG87" s="99"/>
      <c r="RH87" s="99"/>
      <c r="RI87" s="99"/>
      <c r="RJ87" s="99"/>
      <c r="RK87" s="99"/>
      <c r="RL87" s="99"/>
      <c r="RM87" s="99"/>
      <c r="RN87" s="99"/>
      <c r="RO87" s="99"/>
      <c r="RP87" s="99"/>
      <c r="RQ87" s="99"/>
      <c r="RR87" s="99"/>
      <c r="RS87" s="99"/>
      <c r="RT87" s="99"/>
      <c r="RU87" s="99"/>
      <c r="RV87" s="99"/>
      <c r="RW87" s="99"/>
      <c r="RX87" s="99"/>
      <c r="RY87" s="99"/>
      <c r="RZ87" s="99"/>
      <c r="SA87" s="99"/>
      <c r="SB87" s="99"/>
      <c r="SC87" s="99"/>
      <c r="SD87" s="99"/>
      <c r="SE87" s="99"/>
      <c r="SF87" s="99"/>
      <c r="SG87" s="99"/>
      <c r="SH87" s="99"/>
      <c r="SI87" s="99"/>
      <c r="SJ87" s="99"/>
      <c r="SK87" s="99"/>
      <c r="SL87" s="99"/>
      <c r="SM87" s="99"/>
      <c r="SN87" s="99"/>
      <c r="SO87" s="99"/>
      <c r="SP87" s="99"/>
      <c r="SQ87" s="99"/>
      <c r="SR87" s="99"/>
      <c r="SS87" s="99"/>
      <c r="ST87" s="99"/>
      <c r="SU87" s="99"/>
      <c r="SV87" s="99"/>
      <c r="SW87" s="99"/>
      <c r="SX87" s="99"/>
      <c r="SY87" s="99"/>
      <c r="SZ87" s="99"/>
      <c r="TA87" s="99"/>
      <c r="TB87" s="99"/>
      <c r="TC87" s="99"/>
      <c r="TD87" s="99"/>
      <c r="TE87" s="99"/>
      <c r="TF87" s="99"/>
      <c r="TG87" s="99"/>
      <c r="TH87" s="99"/>
      <c r="TI87" s="99"/>
      <c r="TJ87" s="99"/>
      <c r="TK87" s="99"/>
      <c r="TL87" s="99"/>
      <c r="TM87" s="99"/>
      <c r="TN87" s="99"/>
      <c r="TO87" s="99"/>
      <c r="TP87" s="99"/>
      <c r="TQ87" s="99"/>
      <c r="TR87" s="99"/>
      <c r="TS87" s="99"/>
      <c r="TT87" s="99"/>
      <c r="TU87" s="99"/>
      <c r="TV87" s="99"/>
      <c r="TW87" s="99"/>
      <c r="TX87" s="99"/>
      <c r="TY87" s="99"/>
      <c r="TZ87" s="99"/>
      <c r="UA87" s="99"/>
      <c r="UB87" s="99"/>
      <c r="UC87" s="99"/>
      <c r="UD87" s="99"/>
      <c r="UE87" s="99"/>
      <c r="UF87" s="99"/>
      <c r="UG87" s="99"/>
      <c r="UH87" s="99"/>
      <c r="UI87" s="99"/>
      <c r="UJ87" s="99"/>
      <c r="UK87" s="99"/>
      <c r="UL87" s="99"/>
      <c r="UM87" s="99"/>
      <c r="UN87" s="99"/>
      <c r="UO87" s="99"/>
      <c r="UP87" s="99"/>
      <c r="UQ87" s="99"/>
      <c r="UR87" s="99"/>
      <c r="US87" s="99"/>
      <c r="UT87" s="99"/>
      <c r="UU87" s="99"/>
      <c r="UV87" s="99"/>
      <c r="UW87" s="99"/>
      <c r="UX87" s="99"/>
      <c r="UY87" s="99"/>
      <c r="UZ87" s="99"/>
      <c r="VA87" s="99"/>
      <c r="VB87" s="99"/>
      <c r="VC87" s="99"/>
      <c r="VD87" s="99"/>
      <c r="VE87" s="99"/>
      <c r="VF87" s="99"/>
      <c r="VG87" s="99"/>
      <c r="VH87" s="99"/>
      <c r="VI87" s="99"/>
      <c r="VJ87" s="99"/>
      <c r="VK87" s="99"/>
      <c r="VL87" s="99"/>
      <c r="VM87" s="99"/>
      <c r="VN87" s="99"/>
      <c r="VO87" s="99"/>
      <c r="VP87" s="99"/>
      <c r="VQ87" s="99"/>
      <c r="VR87" s="99"/>
      <c r="VS87" s="99"/>
      <c r="VT87" s="99"/>
      <c r="VU87" s="99"/>
      <c r="VV87" s="99"/>
      <c r="VW87" s="99"/>
      <c r="VX87" s="99"/>
      <c r="VY87" s="99"/>
      <c r="VZ87" s="99"/>
      <c r="WA87" s="99"/>
      <c r="WB87" s="99"/>
      <c r="WC87" s="99"/>
      <c r="WD87" s="99"/>
      <c r="WE87" s="99"/>
      <c r="WF87" s="99"/>
      <c r="WG87" s="99"/>
      <c r="WH87" s="99"/>
      <c r="WI87" s="99"/>
      <c r="WJ87" s="99"/>
      <c r="WK87" s="99"/>
      <c r="WL87" s="99"/>
      <c r="WM87" s="99"/>
      <c r="WN87" s="99"/>
      <c r="WO87" s="99"/>
      <c r="WP87" s="99"/>
      <c r="WQ87" s="99"/>
      <c r="WR87" s="99"/>
      <c r="WS87" s="99"/>
      <c r="WT87" s="99"/>
      <c r="WU87" s="99"/>
      <c r="WV87" s="99"/>
      <c r="WW87" s="99"/>
      <c r="WX87" s="99"/>
      <c r="WY87" s="99"/>
      <c r="WZ87" s="99"/>
      <c r="XA87" s="99"/>
      <c r="XB87" s="99"/>
      <c r="XC87" s="99"/>
      <c r="XD87" s="99"/>
      <c r="XE87" s="99"/>
      <c r="XF87" s="99"/>
      <c r="XG87" s="99"/>
      <c r="XH87" s="99"/>
      <c r="XI87" s="99"/>
      <c r="XJ87" s="99"/>
      <c r="XK87" s="99"/>
      <c r="XL87" s="99"/>
      <c r="XM87" s="99"/>
      <c r="XN87" s="99"/>
      <c r="XO87" s="99"/>
      <c r="XP87" s="99"/>
      <c r="XQ87" s="99"/>
      <c r="XR87" s="99"/>
      <c r="XS87" s="99"/>
      <c r="XT87" s="99"/>
      <c r="XU87" s="99"/>
      <c r="XV87" s="99"/>
      <c r="XW87" s="99"/>
      <c r="XX87" s="99"/>
      <c r="XY87" s="99"/>
      <c r="XZ87" s="99"/>
      <c r="YA87" s="99"/>
      <c r="YB87" s="99"/>
      <c r="YC87" s="99"/>
      <c r="YD87" s="99"/>
      <c r="YE87" s="99"/>
      <c r="YF87" s="99"/>
      <c r="YG87" s="99"/>
      <c r="YH87" s="99"/>
      <c r="YI87" s="99"/>
      <c r="YJ87" s="99"/>
      <c r="YK87" s="99"/>
      <c r="YL87" s="99"/>
      <c r="YM87" s="99"/>
      <c r="YN87" s="99"/>
      <c r="YO87" s="99"/>
      <c r="YP87" s="99"/>
      <c r="YQ87" s="99"/>
      <c r="YR87" s="99"/>
      <c r="YS87" s="99"/>
      <c r="YT87" s="99"/>
      <c r="YU87" s="99"/>
      <c r="YV87" s="99"/>
      <c r="YW87" s="99"/>
      <c r="YX87" s="99"/>
      <c r="YY87" s="99"/>
      <c r="YZ87" s="99"/>
      <c r="ZA87" s="99"/>
      <c r="ZB87" s="99"/>
      <c r="ZC87" s="99"/>
      <c r="ZD87" s="99"/>
      <c r="ZE87" s="99"/>
      <c r="ZF87" s="99"/>
      <c r="ZG87" s="99"/>
      <c r="ZH87" s="99"/>
      <c r="ZI87" s="99"/>
      <c r="ZJ87" s="99"/>
      <c r="ZK87" s="99"/>
      <c r="ZL87" s="99"/>
      <c r="ZM87" s="99"/>
      <c r="ZN87" s="99"/>
      <c r="ZO87" s="99"/>
      <c r="ZP87" s="99"/>
      <c r="ZQ87" s="99"/>
      <c r="ZR87" s="99"/>
      <c r="ZS87" s="99"/>
      <c r="ZT87" s="99"/>
      <c r="ZU87" s="99"/>
      <c r="ZV87" s="99"/>
      <c r="ZW87" s="99"/>
      <c r="ZX87" s="99"/>
      <c r="ZY87" s="99"/>
      <c r="ZZ87" s="99"/>
      <c r="AAA87" s="99"/>
      <c r="AAB87" s="99"/>
      <c r="AAC87" s="99"/>
      <c r="AAD87" s="99"/>
      <c r="AAE87" s="99"/>
      <c r="AAF87" s="99"/>
      <c r="AAG87" s="99"/>
      <c r="AAH87" s="99"/>
      <c r="AAI87" s="99"/>
      <c r="AAJ87" s="99"/>
      <c r="AAK87" s="99"/>
      <c r="AAL87" s="99"/>
      <c r="AAM87" s="99"/>
      <c r="AAN87" s="99"/>
      <c r="AAO87" s="99"/>
      <c r="AAP87" s="99"/>
      <c r="AAQ87" s="99"/>
      <c r="AAR87" s="99"/>
      <c r="AAS87" s="99"/>
      <c r="AAT87" s="99"/>
      <c r="AAU87" s="99"/>
      <c r="AAV87" s="99"/>
      <c r="AAW87" s="99"/>
      <c r="AAX87" s="99"/>
      <c r="AAY87" s="99"/>
      <c r="AAZ87" s="99"/>
      <c r="ABA87" s="99"/>
      <c r="ABB87" s="99"/>
      <c r="ABC87" s="99"/>
      <c r="ABD87" s="99"/>
      <c r="ABE87" s="99"/>
      <c r="ABF87" s="99"/>
      <c r="ABG87" s="99"/>
      <c r="ABH87" s="99"/>
      <c r="ABI87" s="99"/>
      <c r="ABJ87" s="99"/>
      <c r="ABK87" s="99"/>
      <c r="ABL87" s="99"/>
      <c r="ABM87" s="99"/>
      <c r="ABN87" s="99"/>
      <c r="ABO87" s="99"/>
      <c r="ABP87" s="99"/>
      <c r="ABQ87" s="99"/>
      <c r="ABR87" s="99"/>
      <c r="ABS87" s="99"/>
      <c r="ABT87" s="99"/>
      <c r="ABU87" s="99"/>
      <c r="ABV87" s="99"/>
      <c r="ABW87" s="99"/>
      <c r="ABX87" s="99"/>
      <c r="ABY87" s="99"/>
      <c r="ABZ87" s="99"/>
      <c r="ACA87" s="99"/>
      <c r="ACB87" s="99"/>
      <c r="ACC87" s="99"/>
      <c r="ACD87" s="99"/>
      <c r="ACE87" s="99"/>
      <c r="ACF87" s="99"/>
      <c r="ACG87" s="99"/>
      <c r="ACH87" s="99"/>
      <c r="ACI87" s="99"/>
      <c r="ACJ87" s="99"/>
      <c r="ACK87" s="99"/>
      <c r="ACL87" s="99"/>
      <c r="ACM87" s="99"/>
      <c r="ACN87" s="99"/>
      <c r="ACO87" s="99"/>
      <c r="ACP87" s="99"/>
      <c r="ACQ87" s="99"/>
      <c r="ACR87" s="99"/>
      <c r="ACS87" s="99"/>
      <c r="ACT87" s="99"/>
      <c r="ACU87" s="99"/>
      <c r="ACV87" s="99"/>
      <c r="ACW87" s="99"/>
      <c r="ACX87" s="99"/>
      <c r="ACY87" s="99"/>
      <c r="ACZ87" s="99"/>
      <c r="ADA87" s="99"/>
      <c r="ADB87" s="99"/>
      <c r="ADC87" s="99"/>
      <c r="ADD87" s="99"/>
      <c r="ADE87" s="99"/>
      <c r="ADF87" s="99"/>
      <c r="ADG87" s="99"/>
      <c r="ADH87" s="99"/>
      <c r="ADI87" s="99"/>
      <c r="ADJ87" s="99"/>
      <c r="ADK87" s="99"/>
      <c r="ADL87" s="99"/>
      <c r="ADM87" s="99"/>
      <c r="ADN87" s="99"/>
      <c r="ADO87" s="99"/>
      <c r="ADP87" s="99"/>
      <c r="ADQ87" s="99"/>
      <c r="ADR87" s="99"/>
      <c r="ADS87" s="99"/>
      <c r="ADT87" s="99"/>
      <c r="ADU87" s="99"/>
      <c r="ADV87" s="99"/>
      <c r="ADW87" s="99"/>
      <c r="ADX87" s="99"/>
      <c r="ADY87" s="99"/>
      <c r="ADZ87" s="99"/>
      <c r="AEA87" s="99"/>
      <c r="AEB87" s="99"/>
      <c r="AEC87" s="99"/>
      <c r="AED87" s="99"/>
      <c r="AEE87" s="99"/>
      <c r="AEF87" s="99"/>
      <c r="AEG87" s="99"/>
      <c r="AEH87" s="99"/>
      <c r="AEI87" s="99"/>
      <c r="AEJ87" s="99"/>
      <c r="AEK87" s="99"/>
      <c r="AEL87" s="99"/>
      <c r="AEM87" s="99"/>
      <c r="AEN87" s="99"/>
      <c r="AEO87" s="99"/>
      <c r="AEP87" s="99"/>
      <c r="AEQ87" s="99"/>
      <c r="AER87" s="99"/>
      <c r="AES87" s="99"/>
      <c r="AET87" s="99"/>
      <c r="AEU87" s="99"/>
      <c r="AEV87" s="99"/>
      <c r="AEW87" s="99"/>
      <c r="AEX87" s="99"/>
      <c r="AEY87" s="99"/>
      <c r="AEZ87" s="99"/>
      <c r="AFA87" s="99"/>
      <c r="AFB87" s="99"/>
      <c r="AFC87" s="99"/>
      <c r="AFD87" s="99"/>
      <c r="AFE87" s="99"/>
      <c r="AFF87" s="99"/>
      <c r="AFG87" s="99"/>
      <c r="AFH87" s="99"/>
      <c r="AFI87" s="99"/>
      <c r="AFJ87" s="99"/>
      <c r="AFK87" s="99"/>
      <c r="AFL87" s="99"/>
      <c r="AFM87" s="99"/>
      <c r="AFN87" s="99"/>
      <c r="AFO87" s="99"/>
      <c r="AFP87" s="99"/>
      <c r="AFQ87" s="99"/>
      <c r="AFR87" s="99"/>
      <c r="AFS87" s="99"/>
      <c r="AFT87" s="99"/>
      <c r="AFU87" s="99"/>
      <c r="AFV87" s="99"/>
      <c r="AFW87" s="99"/>
      <c r="AFX87" s="99"/>
      <c r="AFY87" s="99"/>
      <c r="AFZ87" s="99"/>
      <c r="AGA87" s="99"/>
      <c r="AGB87" s="99"/>
      <c r="AGC87" s="99"/>
      <c r="AGD87" s="99"/>
      <c r="AGE87" s="99"/>
      <c r="AGF87" s="99"/>
      <c r="AGG87" s="99"/>
      <c r="AGH87" s="99"/>
      <c r="AGI87" s="99"/>
      <c r="AGJ87" s="99"/>
      <c r="AGK87" s="99"/>
      <c r="AGL87" s="99"/>
      <c r="AGM87" s="99"/>
      <c r="AGN87" s="99"/>
      <c r="AGO87" s="99"/>
      <c r="AGP87" s="99"/>
      <c r="AGQ87" s="99"/>
      <c r="AGR87" s="99"/>
      <c r="AGS87" s="99"/>
      <c r="AGT87" s="99"/>
      <c r="AGU87" s="99"/>
      <c r="AGV87" s="99"/>
      <c r="AGW87" s="99"/>
      <c r="AGX87" s="99"/>
      <c r="AGY87" s="99"/>
      <c r="AGZ87" s="99"/>
      <c r="AHA87" s="99"/>
      <c r="AHB87" s="99"/>
      <c r="AHC87" s="99"/>
      <c r="AHD87" s="99"/>
      <c r="AHE87" s="99"/>
      <c r="AHF87" s="99"/>
      <c r="AHG87" s="99"/>
      <c r="AHH87" s="99"/>
      <c r="AHI87" s="99"/>
      <c r="AHJ87" s="99"/>
      <c r="AHK87" s="99"/>
      <c r="AHL87" s="99"/>
      <c r="AHM87" s="99"/>
      <c r="AHN87" s="99"/>
      <c r="AHO87" s="99"/>
      <c r="AHP87" s="99"/>
      <c r="AHQ87" s="99"/>
      <c r="AHR87" s="99"/>
      <c r="AHS87" s="99"/>
      <c r="AHT87" s="99"/>
      <c r="AHU87" s="99"/>
      <c r="AHV87" s="99"/>
      <c r="AHW87" s="99"/>
      <c r="AHX87" s="99"/>
      <c r="AHY87" s="99"/>
      <c r="AHZ87" s="99"/>
      <c r="AIA87" s="99"/>
      <c r="AIB87" s="99"/>
      <c r="AIC87" s="99"/>
      <c r="AID87" s="99"/>
      <c r="AIE87" s="99"/>
      <c r="AIF87" s="99"/>
      <c r="AIG87" s="99"/>
      <c r="AIH87" s="99"/>
      <c r="AII87" s="99"/>
      <c r="AIJ87" s="99"/>
      <c r="AIK87" s="99"/>
      <c r="AIL87" s="99"/>
      <c r="AIM87" s="99"/>
      <c r="AIN87" s="99"/>
      <c r="AIO87" s="99"/>
      <c r="AIP87" s="99"/>
      <c r="AIQ87" s="99"/>
      <c r="AIR87" s="99"/>
      <c r="AIS87" s="99"/>
      <c r="AIT87" s="99"/>
      <c r="AIU87" s="99"/>
      <c r="AIV87" s="99"/>
      <c r="AIW87" s="99"/>
      <c r="AIX87" s="99"/>
      <c r="AIY87" s="99"/>
      <c r="AIZ87" s="99"/>
      <c r="AJA87" s="99"/>
      <c r="AJB87" s="99"/>
      <c r="AJC87" s="99"/>
      <c r="AJD87" s="99"/>
      <c r="AJE87" s="99"/>
      <c r="AJF87" s="99"/>
      <c r="AJG87" s="99"/>
      <c r="AJH87" s="99"/>
      <c r="AJI87" s="99"/>
      <c r="AJJ87" s="99"/>
      <c r="AJK87" s="99"/>
      <c r="AJL87" s="99"/>
      <c r="AJM87" s="99"/>
      <c r="AJN87" s="99"/>
      <c r="AJO87" s="99"/>
      <c r="AJP87" s="99"/>
      <c r="AJQ87" s="99"/>
      <c r="AJR87" s="99"/>
      <c r="AJS87" s="99"/>
      <c r="AJT87" s="99"/>
      <c r="AJU87" s="99"/>
      <c r="AJV87" s="99"/>
      <c r="AJW87" s="99"/>
      <c r="AJX87" s="99"/>
      <c r="AJY87" s="99"/>
      <c r="AJZ87" s="99"/>
      <c r="AKA87" s="99"/>
      <c r="AKB87" s="99"/>
      <c r="AKC87" s="99"/>
      <c r="AKD87" s="99"/>
      <c r="AKE87" s="99"/>
      <c r="AKF87" s="99"/>
      <c r="AKG87" s="99"/>
      <c r="AKH87" s="99"/>
      <c r="AKI87" s="99"/>
      <c r="AKJ87" s="99"/>
      <c r="AKK87" s="99"/>
      <c r="AKL87" s="99"/>
      <c r="AKM87" s="99"/>
      <c r="AKN87" s="99"/>
      <c r="AKO87" s="99"/>
      <c r="AKP87" s="99"/>
      <c r="AKQ87" s="99"/>
      <c r="AKR87" s="99"/>
      <c r="AKS87" s="99"/>
      <c r="AKT87" s="99"/>
      <c r="AKU87" s="99"/>
      <c r="AKV87" s="99"/>
      <c r="AKW87" s="99"/>
      <c r="AKX87" s="99"/>
      <c r="AKY87" s="99"/>
      <c r="AKZ87" s="99"/>
      <c r="ALA87" s="99"/>
      <c r="ALB87" s="99"/>
      <c r="ALC87" s="99"/>
      <c r="ALD87" s="99"/>
      <c r="ALE87" s="99"/>
      <c r="ALF87" s="99"/>
      <c r="ALG87" s="99"/>
      <c r="ALH87" s="99"/>
      <c r="ALI87" s="99"/>
      <c r="ALJ87" s="99"/>
      <c r="ALK87" s="99"/>
      <c r="ALL87" s="99"/>
      <c r="ALM87" s="99"/>
      <c r="ALN87" s="99"/>
      <c r="ALO87" s="99"/>
      <c r="ALP87" s="99"/>
      <c r="ALQ87" s="99"/>
      <c r="ALR87" s="99"/>
      <c r="ALS87" s="99"/>
      <c r="ALT87" s="99"/>
      <c r="ALU87" s="99"/>
      <c r="ALV87" s="99"/>
      <c r="ALW87" s="99"/>
      <c r="ALX87" s="99"/>
      <c r="ALY87" s="99"/>
      <c r="ALZ87" s="99"/>
      <c r="AMA87" s="99"/>
      <c r="AMB87" s="99"/>
      <c r="AMC87" s="99"/>
      <c r="AMD87" s="99"/>
      <c r="AME87" s="99"/>
      <c r="AMF87" s="99"/>
      <c r="AMG87" s="99"/>
      <c r="AMH87" s="99"/>
      <c r="AMI87" s="99"/>
      <c r="AMJ87" s="99"/>
      <c r="AMK87" s="99"/>
      <c r="AML87" s="99"/>
      <c r="AMM87" s="99"/>
      <c r="AMN87" s="99"/>
      <c r="AMO87" s="99"/>
      <c r="AMP87" s="99"/>
      <c r="AMQ87" s="99"/>
      <c r="AMR87" s="99"/>
      <c r="AMS87" s="99"/>
      <c r="AMT87" s="99"/>
      <c r="AMU87" s="99"/>
      <c r="AMV87" s="99"/>
      <c r="AMW87" s="99"/>
      <c r="AMX87" s="99"/>
      <c r="AMY87" s="99"/>
      <c r="AMZ87" s="99"/>
      <c r="ANA87" s="99"/>
      <c r="ANB87" s="99"/>
      <c r="ANC87" s="99"/>
      <c r="AND87" s="99"/>
      <c r="ANE87" s="99"/>
      <c r="ANF87" s="99"/>
      <c r="ANG87" s="99"/>
      <c r="ANH87" s="99"/>
      <c r="ANI87" s="99"/>
      <c r="ANJ87" s="99"/>
      <c r="ANK87" s="99"/>
      <c r="ANL87" s="99"/>
      <c r="ANM87" s="99"/>
      <c r="ANN87" s="99"/>
      <c r="ANO87" s="99"/>
      <c r="ANP87" s="99"/>
      <c r="ANQ87" s="99"/>
      <c r="ANR87" s="99"/>
      <c r="ANS87" s="99"/>
      <c r="ANT87" s="99"/>
      <c r="ANU87" s="99"/>
      <c r="ANV87" s="99"/>
      <c r="ANW87" s="99"/>
      <c r="ANX87" s="99"/>
      <c r="ANY87" s="99"/>
      <c r="ANZ87" s="99"/>
      <c r="AOA87" s="99"/>
      <c r="AOB87" s="99"/>
      <c r="AOC87" s="99"/>
      <c r="AOD87" s="99"/>
      <c r="AOE87" s="99"/>
      <c r="AOF87" s="99"/>
      <c r="AOG87" s="99"/>
      <c r="AOH87" s="99"/>
      <c r="AOI87" s="99"/>
      <c r="AOJ87" s="99"/>
      <c r="AOK87" s="99"/>
      <c r="AOL87" s="99"/>
      <c r="AOM87" s="99"/>
      <c r="AON87" s="99"/>
      <c r="AOO87" s="99"/>
      <c r="AOP87" s="99"/>
      <c r="AOQ87" s="99"/>
      <c r="AOR87" s="99"/>
      <c r="AOS87" s="99"/>
      <c r="AOT87" s="99"/>
      <c r="AOU87" s="99"/>
      <c r="AOV87" s="99"/>
      <c r="AOW87" s="99"/>
      <c r="AOX87" s="99"/>
      <c r="AOY87" s="99"/>
      <c r="AOZ87" s="99"/>
      <c r="APA87" s="99"/>
      <c r="APB87" s="99"/>
      <c r="APC87" s="99"/>
      <c r="APD87" s="99"/>
      <c r="APE87" s="99"/>
      <c r="APF87" s="99"/>
      <c r="APG87" s="99"/>
      <c r="APH87" s="99"/>
      <c r="API87" s="99"/>
      <c r="APJ87" s="99"/>
      <c r="APK87" s="99"/>
      <c r="APL87" s="99"/>
      <c r="APM87" s="99"/>
      <c r="APN87" s="99"/>
      <c r="APO87" s="99"/>
      <c r="APP87" s="99"/>
      <c r="APQ87" s="99"/>
      <c r="APR87" s="99"/>
      <c r="APS87" s="99"/>
      <c r="APT87" s="99"/>
      <c r="APU87" s="99"/>
      <c r="APV87" s="99"/>
      <c r="APW87" s="99"/>
      <c r="APX87" s="99"/>
      <c r="APY87" s="99"/>
      <c r="APZ87" s="99"/>
      <c r="AQA87" s="99"/>
      <c r="AQB87" s="99"/>
      <c r="AQC87" s="99"/>
      <c r="AQD87" s="99"/>
      <c r="AQE87" s="99"/>
      <c r="AQF87" s="99"/>
      <c r="AQG87" s="99"/>
      <c r="AQH87" s="99"/>
      <c r="AQI87" s="99"/>
      <c r="AQJ87" s="99"/>
      <c r="AQK87" s="99"/>
      <c r="AQL87" s="99"/>
      <c r="AQM87" s="99"/>
      <c r="AQN87" s="99"/>
      <c r="AQO87" s="99"/>
      <c r="AQP87" s="99"/>
      <c r="AQQ87" s="99"/>
      <c r="AQR87" s="99"/>
      <c r="AQS87" s="99"/>
      <c r="AQT87" s="99"/>
      <c r="AQU87" s="99"/>
      <c r="AQV87" s="99"/>
      <c r="AQW87" s="99"/>
      <c r="AQX87" s="99"/>
      <c r="AQY87" s="99"/>
      <c r="AQZ87" s="99"/>
      <c r="ARA87" s="99"/>
      <c r="ARB87" s="99"/>
      <c r="ARC87" s="99"/>
      <c r="ARD87" s="99"/>
      <c r="ARE87" s="99"/>
      <c r="ARF87" s="99"/>
      <c r="ARG87" s="99"/>
      <c r="ARH87" s="99"/>
      <c r="ARI87" s="99"/>
      <c r="ARJ87" s="99"/>
      <c r="ARK87" s="99"/>
      <c r="ARL87" s="99"/>
      <c r="ARM87" s="99"/>
      <c r="ARN87" s="99"/>
      <c r="ARO87" s="99"/>
      <c r="ARP87" s="99"/>
      <c r="ARQ87" s="99"/>
      <c r="ARR87" s="99"/>
      <c r="ARS87" s="99"/>
      <c r="ART87" s="99"/>
      <c r="ARU87" s="99"/>
      <c r="ARV87" s="99"/>
      <c r="ARW87" s="99"/>
      <c r="ARX87" s="99"/>
      <c r="ARY87" s="99"/>
      <c r="ARZ87" s="99"/>
      <c r="ASA87" s="99"/>
      <c r="ASB87" s="99"/>
      <c r="ASC87" s="99"/>
      <c r="ASD87" s="99"/>
      <c r="ASE87" s="99"/>
      <c r="ASF87" s="99"/>
      <c r="ASG87" s="99"/>
      <c r="ASH87" s="99"/>
      <c r="ASI87" s="99"/>
      <c r="ASJ87" s="99"/>
      <c r="ASK87" s="99"/>
      <c r="ASL87" s="99"/>
      <c r="ASM87" s="99"/>
      <c r="ASN87" s="99"/>
      <c r="ASO87" s="99"/>
      <c r="ASP87" s="99"/>
      <c r="ASQ87" s="99"/>
      <c r="ASR87" s="99"/>
      <c r="ASS87" s="99"/>
      <c r="AST87" s="99"/>
      <c r="ASU87" s="99"/>
      <c r="ASV87" s="99"/>
      <c r="ASW87" s="99"/>
      <c r="ASX87" s="99"/>
      <c r="ASY87" s="99"/>
      <c r="ASZ87" s="99"/>
      <c r="ATA87" s="99"/>
      <c r="ATB87" s="99"/>
      <c r="ATC87" s="99"/>
      <c r="ATD87" s="99"/>
      <c r="ATE87" s="99"/>
      <c r="ATF87" s="99"/>
      <c r="ATG87" s="99"/>
      <c r="ATH87" s="99"/>
      <c r="ATI87" s="99"/>
      <c r="ATJ87" s="99"/>
      <c r="ATK87" s="99"/>
      <c r="ATL87" s="99"/>
      <c r="ATM87" s="99"/>
      <c r="ATN87" s="99"/>
      <c r="ATO87" s="99"/>
      <c r="ATP87" s="99"/>
      <c r="ATQ87" s="99"/>
      <c r="ATR87" s="99"/>
      <c r="ATS87" s="99"/>
      <c r="ATT87" s="99"/>
      <c r="ATU87" s="99"/>
      <c r="ATV87" s="99"/>
      <c r="ATW87" s="99"/>
      <c r="ATX87" s="99"/>
      <c r="ATY87" s="99"/>
      <c r="ATZ87" s="99"/>
      <c r="AUA87" s="99"/>
      <c r="AUB87" s="99"/>
      <c r="AUC87" s="99"/>
      <c r="AUD87" s="99"/>
      <c r="AUE87" s="99"/>
      <c r="AUF87" s="99"/>
      <c r="AUG87" s="99"/>
      <c r="AUH87" s="99"/>
      <c r="AUI87" s="99"/>
      <c r="AUJ87" s="99"/>
      <c r="AUK87" s="99"/>
      <c r="AUL87" s="99"/>
      <c r="AUM87" s="99"/>
      <c r="AUN87" s="99"/>
      <c r="AUO87" s="99"/>
      <c r="AUP87" s="99"/>
      <c r="AUQ87" s="99"/>
      <c r="AUR87" s="99"/>
      <c r="AUS87" s="99"/>
      <c r="AUT87" s="99"/>
      <c r="AUU87" s="99"/>
      <c r="AUV87" s="99"/>
      <c r="AUW87" s="99"/>
      <c r="AUX87" s="99"/>
      <c r="AUY87" s="99"/>
      <c r="AUZ87" s="99"/>
      <c r="AVA87" s="99"/>
      <c r="AVB87" s="99"/>
      <c r="AVC87" s="99"/>
      <c r="AVD87" s="99"/>
      <c r="AVE87" s="99"/>
      <c r="AVF87" s="99"/>
      <c r="AVG87" s="99"/>
      <c r="AVH87" s="99"/>
      <c r="AVI87" s="99"/>
      <c r="AVJ87" s="99"/>
      <c r="AVK87" s="99"/>
      <c r="AVL87" s="99"/>
      <c r="AVM87" s="99"/>
      <c r="AVN87" s="99"/>
      <c r="AVO87" s="99"/>
      <c r="AVP87" s="99"/>
      <c r="AVQ87" s="99"/>
      <c r="AVR87" s="99"/>
      <c r="AVS87" s="99"/>
      <c r="AVT87" s="99"/>
      <c r="AVU87" s="99"/>
      <c r="AVV87" s="99"/>
      <c r="AVW87" s="99"/>
      <c r="AVX87" s="99"/>
      <c r="AVY87" s="99"/>
      <c r="AVZ87" s="99"/>
      <c r="AWA87" s="99"/>
      <c r="AWB87" s="99"/>
      <c r="AWC87" s="99"/>
      <c r="AWD87" s="99"/>
      <c r="AWE87" s="99"/>
      <c r="AWF87" s="99"/>
      <c r="AWG87" s="99"/>
      <c r="AWH87" s="99"/>
    </row>
    <row r="88" spans="1:1282" s="100" customFormat="1" ht="15.95" customHeight="1" x14ac:dyDescent="0.25">
      <c r="A88" s="110"/>
      <c r="B88" s="102" t="s">
        <v>64</v>
      </c>
      <c r="C88" s="102"/>
      <c r="D88" s="103"/>
      <c r="E88" s="111" t="s">
        <v>65</v>
      </c>
      <c r="F88" s="112"/>
      <c r="G88" s="160"/>
      <c r="H88" s="113">
        <f>H86-H87</f>
        <v>-679890</v>
      </c>
      <c r="I88" s="113"/>
      <c r="J88" s="113"/>
      <c r="K88" s="113">
        <f t="shared" ref="K88:T88" si="4">K86-K87</f>
        <v>-376883</v>
      </c>
      <c r="L88" s="113"/>
      <c r="M88" s="113"/>
      <c r="N88" s="113">
        <f t="shared" si="4"/>
        <v>-404406</v>
      </c>
      <c r="O88" s="113"/>
      <c r="P88" s="113"/>
      <c r="Q88" s="113">
        <f t="shared" si="4"/>
        <v>-466613</v>
      </c>
      <c r="R88" s="113"/>
      <c r="S88" s="113"/>
      <c r="T88" s="113">
        <f t="shared" si="4"/>
        <v>-534986</v>
      </c>
      <c r="U88" s="113"/>
      <c r="V88" s="113"/>
      <c r="W88" s="114" t="s">
        <v>63</v>
      </c>
      <c r="X88" s="113"/>
      <c r="Y88" s="113"/>
      <c r="Z88" s="107"/>
      <c r="AA88" s="108"/>
      <c r="AB88" s="195"/>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c r="GH88" s="99"/>
      <c r="GI88" s="99"/>
      <c r="GJ88" s="99"/>
      <c r="GK88" s="99"/>
      <c r="GL88" s="99"/>
      <c r="GM88" s="99"/>
      <c r="GN88" s="99"/>
      <c r="GO88" s="99"/>
      <c r="GP88" s="99"/>
      <c r="GQ88" s="99"/>
      <c r="GR88" s="99"/>
      <c r="GS88" s="99"/>
      <c r="GT88" s="99"/>
      <c r="GU88" s="99"/>
      <c r="GV88" s="99"/>
      <c r="GW88" s="99"/>
      <c r="GX88" s="99"/>
      <c r="GY88" s="99"/>
      <c r="GZ88" s="99"/>
      <c r="HA88" s="99"/>
      <c r="HB88" s="99"/>
      <c r="HC88" s="99"/>
      <c r="HD88" s="99"/>
      <c r="HE88" s="99"/>
      <c r="HF88" s="99"/>
      <c r="HG88" s="99"/>
      <c r="HH88" s="99"/>
      <c r="HI88" s="99"/>
      <c r="HJ88" s="99"/>
      <c r="HK88" s="99"/>
      <c r="HL88" s="99"/>
      <c r="HM88" s="99"/>
      <c r="HN88" s="99"/>
      <c r="HO88" s="99"/>
      <c r="HP88" s="99"/>
      <c r="HQ88" s="99"/>
      <c r="HR88" s="99"/>
      <c r="HS88" s="99"/>
      <c r="HT88" s="99"/>
      <c r="HU88" s="99"/>
      <c r="HV88" s="99"/>
      <c r="HW88" s="99"/>
      <c r="HX88" s="99"/>
      <c r="HY88" s="99"/>
      <c r="HZ88" s="99"/>
      <c r="IA88" s="99"/>
      <c r="IB88" s="99"/>
      <c r="IC88" s="99"/>
      <c r="ID88" s="99"/>
      <c r="IE88" s="99"/>
      <c r="IF88" s="99"/>
      <c r="IG88" s="99"/>
      <c r="IH88" s="99"/>
      <c r="II88" s="99"/>
      <c r="IJ88" s="99"/>
      <c r="IK88" s="99"/>
      <c r="IL88" s="99"/>
      <c r="IM88" s="99"/>
      <c r="IN88" s="99"/>
      <c r="IO88" s="99"/>
      <c r="IP88" s="99"/>
      <c r="IQ88" s="99"/>
      <c r="IR88" s="99"/>
      <c r="IS88" s="99"/>
      <c r="IT88" s="99"/>
      <c r="IU88" s="99"/>
      <c r="IV88" s="99"/>
      <c r="IW88" s="99"/>
      <c r="IX88" s="99"/>
      <c r="IY88" s="99"/>
      <c r="IZ88" s="99"/>
      <c r="JA88" s="99"/>
      <c r="JB88" s="99"/>
      <c r="JC88" s="99"/>
      <c r="JD88" s="99"/>
      <c r="JE88" s="99"/>
      <c r="JF88" s="99"/>
      <c r="JG88" s="99"/>
      <c r="JH88" s="99"/>
      <c r="JI88" s="99"/>
      <c r="JJ88" s="99"/>
      <c r="JK88" s="99"/>
      <c r="JL88" s="99"/>
      <c r="JM88" s="99"/>
      <c r="JN88" s="99"/>
      <c r="JO88" s="99"/>
      <c r="JP88" s="99"/>
      <c r="JQ88" s="99"/>
      <c r="JR88" s="99"/>
      <c r="JS88" s="99"/>
      <c r="JT88" s="99"/>
      <c r="JU88" s="99"/>
      <c r="JV88" s="99"/>
      <c r="JW88" s="99"/>
      <c r="JX88" s="99"/>
      <c r="JY88" s="99"/>
      <c r="JZ88" s="99"/>
      <c r="KA88" s="99"/>
      <c r="KB88" s="99"/>
      <c r="KC88" s="99"/>
      <c r="KD88" s="99"/>
      <c r="KE88" s="99"/>
      <c r="KF88" s="99"/>
      <c r="KG88" s="99"/>
      <c r="KH88" s="99"/>
      <c r="KI88" s="99"/>
      <c r="KJ88" s="99"/>
      <c r="KK88" s="99"/>
      <c r="KL88" s="99"/>
      <c r="KM88" s="99"/>
      <c r="KN88" s="99"/>
      <c r="KO88" s="99"/>
      <c r="KP88" s="99"/>
      <c r="KQ88" s="99"/>
      <c r="KR88" s="99"/>
      <c r="KS88" s="99"/>
      <c r="KT88" s="99"/>
      <c r="KU88" s="99"/>
      <c r="KV88" s="99"/>
      <c r="KW88" s="99"/>
      <c r="KX88" s="99"/>
      <c r="KY88" s="99"/>
      <c r="KZ88" s="99"/>
      <c r="LA88" s="99"/>
      <c r="LB88" s="99"/>
      <c r="LC88" s="99"/>
      <c r="LD88" s="99"/>
      <c r="LE88" s="99"/>
      <c r="LF88" s="99"/>
      <c r="LG88" s="99"/>
      <c r="LH88" s="99"/>
      <c r="LI88" s="99"/>
      <c r="LJ88" s="99"/>
      <c r="LK88" s="99"/>
      <c r="LL88" s="99"/>
      <c r="LM88" s="99"/>
      <c r="LN88" s="99"/>
      <c r="LO88" s="99"/>
      <c r="LP88" s="99"/>
      <c r="LQ88" s="99"/>
      <c r="LR88" s="99"/>
      <c r="LS88" s="99"/>
      <c r="LT88" s="99"/>
      <c r="LU88" s="99"/>
      <c r="LV88" s="99"/>
      <c r="LW88" s="99"/>
      <c r="LX88" s="99"/>
      <c r="LY88" s="99"/>
      <c r="LZ88" s="99"/>
      <c r="MA88" s="99"/>
      <c r="MB88" s="99"/>
      <c r="MC88" s="99"/>
      <c r="MD88" s="99"/>
      <c r="ME88" s="99"/>
      <c r="MF88" s="99"/>
      <c r="MG88" s="99"/>
      <c r="MH88" s="99"/>
      <c r="MI88" s="99"/>
      <c r="MJ88" s="99"/>
      <c r="MK88" s="99"/>
      <c r="ML88" s="99"/>
      <c r="MM88" s="99"/>
      <c r="MN88" s="99"/>
      <c r="MO88" s="99"/>
      <c r="MP88" s="99"/>
      <c r="MQ88" s="99"/>
      <c r="MR88" s="99"/>
      <c r="MS88" s="99"/>
      <c r="MT88" s="99"/>
      <c r="MU88" s="99"/>
      <c r="MV88" s="99"/>
      <c r="MW88" s="99"/>
      <c r="MX88" s="99"/>
      <c r="MY88" s="99"/>
      <c r="MZ88" s="99"/>
      <c r="NA88" s="99"/>
      <c r="NB88" s="99"/>
      <c r="NC88" s="99"/>
      <c r="ND88" s="99"/>
      <c r="NE88" s="99"/>
      <c r="NF88" s="99"/>
      <c r="NG88" s="99"/>
      <c r="NH88" s="99"/>
      <c r="NI88" s="99"/>
      <c r="NJ88" s="99"/>
      <c r="NK88" s="99"/>
      <c r="NL88" s="99"/>
      <c r="NM88" s="99"/>
      <c r="NN88" s="99"/>
      <c r="NO88" s="99"/>
      <c r="NP88" s="99"/>
      <c r="NQ88" s="99"/>
      <c r="NR88" s="99"/>
      <c r="NS88" s="99"/>
      <c r="NT88" s="99"/>
      <c r="NU88" s="99"/>
      <c r="NV88" s="99"/>
      <c r="NW88" s="99"/>
      <c r="NX88" s="99"/>
      <c r="NY88" s="99"/>
      <c r="NZ88" s="99"/>
      <c r="OA88" s="99"/>
      <c r="OB88" s="99"/>
      <c r="OC88" s="99"/>
      <c r="OD88" s="99"/>
      <c r="OE88" s="99"/>
      <c r="OF88" s="99"/>
      <c r="OG88" s="99"/>
      <c r="OH88" s="99"/>
      <c r="OI88" s="99"/>
      <c r="OJ88" s="99"/>
      <c r="OK88" s="99"/>
      <c r="OL88" s="99"/>
      <c r="OM88" s="99"/>
      <c r="ON88" s="99"/>
      <c r="OO88" s="99"/>
      <c r="OP88" s="99"/>
      <c r="OQ88" s="99"/>
      <c r="OR88" s="99"/>
      <c r="OS88" s="99"/>
      <c r="OT88" s="99"/>
      <c r="OU88" s="99"/>
      <c r="OV88" s="99"/>
      <c r="OW88" s="99"/>
      <c r="OX88" s="99"/>
      <c r="OY88" s="99"/>
      <c r="OZ88" s="99"/>
      <c r="PA88" s="99"/>
      <c r="PB88" s="99"/>
      <c r="PC88" s="99"/>
      <c r="PD88" s="99"/>
      <c r="PE88" s="99"/>
      <c r="PF88" s="99"/>
      <c r="PG88" s="99"/>
      <c r="PH88" s="99"/>
      <c r="PI88" s="99"/>
      <c r="PJ88" s="99"/>
      <c r="PK88" s="99"/>
      <c r="PL88" s="99"/>
      <c r="PM88" s="99"/>
      <c r="PN88" s="99"/>
      <c r="PO88" s="99"/>
      <c r="PP88" s="99"/>
      <c r="PQ88" s="99"/>
      <c r="PR88" s="99"/>
      <c r="PS88" s="99"/>
      <c r="PT88" s="99"/>
      <c r="PU88" s="99"/>
      <c r="PV88" s="99"/>
      <c r="PW88" s="99"/>
      <c r="PX88" s="99"/>
      <c r="PY88" s="99"/>
      <c r="PZ88" s="99"/>
      <c r="QA88" s="99"/>
      <c r="QB88" s="99"/>
      <c r="QC88" s="99"/>
      <c r="QD88" s="99"/>
      <c r="QE88" s="99"/>
      <c r="QF88" s="99"/>
      <c r="QG88" s="99"/>
      <c r="QH88" s="99"/>
      <c r="QI88" s="99"/>
      <c r="QJ88" s="99"/>
      <c r="QK88" s="99"/>
      <c r="QL88" s="99"/>
      <c r="QM88" s="99"/>
      <c r="QN88" s="99"/>
      <c r="QO88" s="99"/>
      <c r="QP88" s="99"/>
      <c r="QQ88" s="99"/>
      <c r="QR88" s="99"/>
      <c r="QS88" s="99"/>
      <c r="QT88" s="99"/>
      <c r="QU88" s="99"/>
      <c r="QV88" s="99"/>
      <c r="QW88" s="99"/>
      <c r="QX88" s="99"/>
      <c r="QY88" s="99"/>
      <c r="QZ88" s="99"/>
      <c r="RA88" s="99"/>
      <c r="RB88" s="99"/>
      <c r="RC88" s="99"/>
      <c r="RD88" s="99"/>
      <c r="RE88" s="99"/>
      <c r="RF88" s="99"/>
      <c r="RG88" s="99"/>
      <c r="RH88" s="99"/>
      <c r="RI88" s="99"/>
      <c r="RJ88" s="99"/>
      <c r="RK88" s="99"/>
      <c r="RL88" s="99"/>
      <c r="RM88" s="99"/>
      <c r="RN88" s="99"/>
      <c r="RO88" s="99"/>
      <c r="RP88" s="99"/>
      <c r="RQ88" s="99"/>
      <c r="RR88" s="99"/>
      <c r="RS88" s="99"/>
      <c r="RT88" s="99"/>
      <c r="RU88" s="99"/>
      <c r="RV88" s="99"/>
      <c r="RW88" s="99"/>
      <c r="RX88" s="99"/>
      <c r="RY88" s="99"/>
      <c r="RZ88" s="99"/>
      <c r="SA88" s="99"/>
      <c r="SB88" s="99"/>
      <c r="SC88" s="99"/>
      <c r="SD88" s="99"/>
      <c r="SE88" s="99"/>
      <c r="SF88" s="99"/>
      <c r="SG88" s="99"/>
      <c r="SH88" s="99"/>
      <c r="SI88" s="99"/>
      <c r="SJ88" s="99"/>
      <c r="SK88" s="99"/>
      <c r="SL88" s="99"/>
      <c r="SM88" s="99"/>
      <c r="SN88" s="99"/>
      <c r="SO88" s="99"/>
      <c r="SP88" s="99"/>
      <c r="SQ88" s="99"/>
      <c r="SR88" s="99"/>
      <c r="SS88" s="99"/>
      <c r="ST88" s="99"/>
      <c r="SU88" s="99"/>
      <c r="SV88" s="99"/>
      <c r="SW88" s="99"/>
      <c r="SX88" s="99"/>
      <c r="SY88" s="99"/>
      <c r="SZ88" s="99"/>
      <c r="TA88" s="99"/>
      <c r="TB88" s="99"/>
      <c r="TC88" s="99"/>
      <c r="TD88" s="99"/>
      <c r="TE88" s="99"/>
      <c r="TF88" s="99"/>
      <c r="TG88" s="99"/>
      <c r="TH88" s="99"/>
      <c r="TI88" s="99"/>
      <c r="TJ88" s="99"/>
      <c r="TK88" s="99"/>
      <c r="TL88" s="99"/>
      <c r="TM88" s="99"/>
      <c r="TN88" s="99"/>
      <c r="TO88" s="99"/>
      <c r="TP88" s="99"/>
      <c r="TQ88" s="99"/>
      <c r="TR88" s="99"/>
      <c r="TS88" s="99"/>
      <c r="TT88" s="99"/>
      <c r="TU88" s="99"/>
      <c r="TV88" s="99"/>
      <c r="TW88" s="99"/>
      <c r="TX88" s="99"/>
      <c r="TY88" s="99"/>
      <c r="TZ88" s="99"/>
      <c r="UA88" s="99"/>
      <c r="UB88" s="99"/>
      <c r="UC88" s="99"/>
      <c r="UD88" s="99"/>
      <c r="UE88" s="99"/>
      <c r="UF88" s="99"/>
      <c r="UG88" s="99"/>
      <c r="UH88" s="99"/>
      <c r="UI88" s="99"/>
      <c r="UJ88" s="99"/>
      <c r="UK88" s="99"/>
      <c r="UL88" s="99"/>
      <c r="UM88" s="99"/>
      <c r="UN88" s="99"/>
      <c r="UO88" s="99"/>
      <c r="UP88" s="99"/>
      <c r="UQ88" s="99"/>
      <c r="UR88" s="99"/>
      <c r="US88" s="99"/>
      <c r="UT88" s="99"/>
      <c r="UU88" s="99"/>
      <c r="UV88" s="99"/>
      <c r="UW88" s="99"/>
      <c r="UX88" s="99"/>
      <c r="UY88" s="99"/>
      <c r="UZ88" s="99"/>
      <c r="VA88" s="99"/>
      <c r="VB88" s="99"/>
      <c r="VC88" s="99"/>
      <c r="VD88" s="99"/>
      <c r="VE88" s="99"/>
      <c r="VF88" s="99"/>
      <c r="VG88" s="99"/>
      <c r="VH88" s="99"/>
      <c r="VI88" s="99"/>
      <c r="VJ88" s="99"/>
      <c r="VK88" s="99"/>
      <c r="VL88" s="99"/>
      <c r="VM88" s="99"/>
      <c r="VN88" s="99"/>
      <c r="VO88" s="99"/>
      <c r="VP88" s="99"/>
      <c r="VQ88" s="99"/>
      <c r="VR88" s="99"/>
      <c r="VS88" s="99"/>
      <c r="VT88" s="99"/>
      <c r="VU88" s="99"/>
      <c r="VV88" s="99"/>
      <c r="VW88" s="99"/>
      <c r="VX88" s="99"/>
      <c r="VY88" s="99"/>
      <c r="VZ88" s="99"/>
      <c r="WA88" s="99"/>
      <c r="WB88" s="99"/>
      <c r="WC88" s="99"/>
      <c r="WD88" s="99"/>
      <c r="WE88" s="99"/>
      <c r="WF88" s="99"/>
      <c r="WG88" s="99"/>
      <c r="WH88" s="99"/>
      <c r="WI88" s="99"/>
      <c r="WJ88" s="99"/>
      <c r="WK88" s="99"/>
      <c r="WL88" s="99"/>
      <c r="WM88" s="99"/>
      <c r="WN88" s="99"/>
      <c r="WO88" s="99"/>
      <c r="WP88" s="99"/>
      <c r="WQ88" s="99"/>
      <c r="WR88" s="99"/>
      <c r="WS88" s="99"/>
      <c r="WT88" s="99"/>
      <c r="WU88" s="99"/>
      <c r="WV88" s="99"/>
      <c r="WW88" s="99"/>
      <c r="WX88" s="99"/>
      <c r="WY88" s="99"/>
      <c r="WZ88" s="99"/>
      <c r="XA88" s="99"/>
      <c r="XB88" s="99"/>
      <c r="XC88" s="99"/>
      <c r="XD88" s="99"/>
      <c r="XE88" s="99"/>
      <c r="XF88" s="99"/>
      <c r="XG88" s="99"/>
      <c r="XH88" s="99"/>
      <c r="XI88" s="99"/>
      <c r="XJ88" s="99"/>
      <c r="XK88" s="99"/>
      <c r="XL88" s="99"/>
      <c r="XM88" s="99"/>
      <c r="XN88" s="99"/>
      <c r="XO88" s="99"/>
      <c r="XP88" s="99"/>
      <c r="XQ88" s="99"/>
      <c r="XR88" s="99"/>
      <c r="XS88" s="99"/>
      <c r="XT88" s="99"/>
      <c r="XU88" s="99"/>
      <c r="XV88" s="99"/>
      <c r="XW88" s="99"/>
      <c r="XX88" s="99"/>
      <c r="XY88" s="99"/>
      <c r="XZ88" s="99"/>
      <c r="YA88" s="99"/>
      <c r="YB88" s="99"/>
      <c r="YC88" s="99"/>
      <c r="YD88" s="99"/>
      <c r="YE88" s="99"/>
      <c r="YF88" s="99"/>
      <c r="YG88" s="99"/>
      <c r="YH88" s="99"/>
      <c r="YI88" s="99"/>
      <c r="YJ88" s="99"/>
      <c r="YK88" s="99"/>
      <c r="YL88" s="99"/>
      <c r="YM88" s="99"/>
      <c r="YN88" s="99"/>
      <c r="YO88" s="99"/>
      <c r="YP88" s="99"/>
      <c r="YQ88" s="99"/>
      <c r="YR88" s="99"/>
      <c r="YS88" s="99"/>
      <c r="YT88" s="99"/>
      <c r="YU88" s="99"/>
      <c r="YV88" s="99"/>
      <c r="YW88" s="99"/>
      <c r="YX88" s="99"/>
      <c r="YY88" s="99"/>
      <c r="YZ88" s="99"/>
      <c r="ZA88" s="99"/>
      <c r="ZB88" s="99"/>
      <c r="ZC88" s="99"/>
      <c r="ZD88" s="99"/>
      <c r="ZE88" s="99"/>
      <c r="ZF88" s="99"/>
      <c r="ZG88" s="99"/>
      <c r="ZH88" s="99"/>
      <c r="ZI88" s="99"/>
      <c r="ZJ88" s="99"/>
      <c r="ZK88" s="99"/>
      <c r="ZL88" s="99"/>
      <c r="ZM88" s="99"/>
      <c r="ZN88" s="99"/>
      <c r="ZO88" s="99"/>
      <c r="ZP88" s="99"/>
      <c r="ZQ88" s="99"/>
      <c r="ZR88" s="99"/>
      <c r="ZS88" s="99"/>
      <c r="ZT88" s="99"/>
      <c r="ZU88" s="99"/>
      <c r="ZV88" s="99"/>
      <c r="ZW88" s="99"/>
      <c r="ZX88" s="99"/>
      <c r="ZY88" s="99"/>
      <c r="ZZ88" s="99"/>
      <c r="AAA88" s="99"/>
      <c r="AAB88" s="99"/>
      <c r="AAC88" s="99"/>
      <c r="AAD88" s="99"/>
      <c r="AAE88" s="99"/>
      <c r="AAF88" s="99"/>
      <c r="AAG88" s="99"/>
      <c r="AAH88" s="99"/>
      <c r="AAI88" s="99"/>
      <c r="AAJ88" s="99"/>
      <c r="AAK88" s="99"/>
      <c r="AAL88" s="99"/>
      <c r="AAM88" s="99"/>
      <c r="AAN88" s="99"/>
      <c r="AAO88" s="99"/>
      <c r="AAP88" s="99"/>
      <c r="AAQ88" s="99"/>
      <c r="AAR88" s="99"/>
      <c r="AAS88" s="99"/>
      <c r="AAT88" s="99"/>
      <c r="AAU88" s="99"/>
      <c r="AAV88" s="99"/>
      <c r="AAW88" s="99"/>
      <c r="AAX88" s="99"/>
      <c r="AAY88" s="99"/>
      <c r="AAZ88" s="99"/>
      <c r="ABA88" s="99"/>
      <c r="ABB88" s="99"/>
      <c r="ABC88" s="99"/>
      <c r="ABD88" s="99"/>
      <c r="ABE88" s="99"/>
      <c r="ABF88" s="99"/>
      <c r="ABG88" s="99"/>
      <c r="ABH88" s="99"/>
      <c r="ABI88" s="99"/>
      <c r="ABJ88" s="99"/>
      <c r="ABK88" s="99"/>
      <c r="ABL88" s="99"/>
      <c r="ABM88" s="99"/>
      <c r="ABN88" s="99"/>
      <c r="ABO88" s="99"/>
      <c r="ABP88" s="99"/>
      <c r="ABQ88" s="99"/>
      <c r="ABR88" s="99"/>
      <c r="ABS88" s="99"/>
      <c r="ABT88" s="99"/>
      <c r="ABU88" s="99"/>
      <c r="ABV88" s="99"/>
      <c r="ABW88" s="99"/>
      <c r="ABX88" s="99"/>
      <c r="ABY88" s="99"/>
      <c r="ABZ88" s="99"/>
      <c r="ACA88" s="99"/>
      <c r="ACB88" s="99"/>
      <c r="ACC88" s="99"/>
      <c r="ACD88" s="99"/>
      <c r="ACE88" s="99"/>
      <c r="ACF88" s="99"/>
      <c r="ACG88" s="99"/>
      <c r="ACH88" s="99"/>
      <c r="ACI88" s="99"/>
      <c r="ACJ88" s="99"/>
      <c r="ACK88" s="99"/>
      <c r="ACL88" s="99"/>
      <c r="ACM88" s="99"/>
      <c r="ACN88" s="99"/>
      <c r="ACO88" s="99"/>
      <c r="ACP88" s="99"/>
      <c r="ACQ88" s="99"/>
      <c r="ACR88" s="99"/>
      <c r="ACS88" s="99"/>
      <c r="ACT88" s="99"/>
      <c r="ACU88" s="99"/>
      <c r="ACV88" s="99"/>
      <c r="ACW88" s="99"/>
      <c r="ACX88" s="99"/>
      <c r="ACY88" s="99"/>
      <c r="ACZ88" s="99"/>
      <c r="ADA88" s="99"/>
      <c r="ADB88" s="99"/>
      <c r="ADC88" s="99"/>
      <c r="ADD88" s="99"/>
      <c r="ADE88" s="99"/>
      <c r="ADF88" s="99"/>
      <c r="ADG88" s="99"/>
      <c r="ADH88" s="99"/>
      <c r="ADI88" s="99"/>
      <c r="ADJ88" s="99"/>
      <c r="ADK88" s="99"/>
      <c r="ADL88" s="99"/>
      <c r="ADM88" s="99"/>
      <c r="ADN88" s="99"/>
      <c r="ADO88" s="99"/>
      <c r="ADP88" s="99"/>
      <c r="ADQ88" s="99"/>
      <c r="ADR88" s="99"/>
      <c r="ADS88" s="99"/>
      <c r="ADT88" s="99"/>
      <c r="ADU88" s="99"/>
      <c r="ADV88" s="99"/>
      <c r="ADW88" s="99"/>
      <c r="ADX88" s="99"/>
      <c r="ADY88" s="99"/>
      <c r="ADZ88" s="99"/>
      <c r="AEA88" s="99"/>
      <c r="AEB88" s="99"/>
      <c r="AEC88" s="99"/>
      <c r="AED88" s="99"/>
      <c r="AEE88" s="99"/>
      <c r="AEF88" s="99"/>
      <c r="AEG88" s="99"/>
      <c r="AEH88" s="99"/>
      <c r="AEI88" s="99"/>
      <c r="AEJ88" s="99"/>
      <c r="AEK88" s="99"/>
      <c r="AEL88" s="99"/>
      <c r="AEM88" s="99"/>
      <c r="AEN88" s="99"/>
      <c r="AEO88" s="99"/>
      <c r="AEP88" s="99"/>
      <c r="AEQ88" s="99"/>
      <c r="AER88" s="99"/>
      <c r="AES88" s="99"/>
      <c r="AET88" s="99"/>
      <c r="AEU88" s="99"/>
      <c r="AEV88" s="99"/>
      <c r="AEW88" s="99"/>
      <c r="AEX88" s="99"/>
      <c r="AEY88" s="99"/>
      <c r="AEZ88" s="99"/>
      <c r="AFA88" s="99"/>
      <c r="AFB88" s="99"/>
      <c r="AFC88" s="99"/>
      <c r="AFD88" s="99"/>
      <c r="AFE88" s="99"/>
      <c r="AFF88" s="99"/>
      <c r="AFG88" s="99"/>
      <c r="AFH88" s="99"/>
      <c r="AFI88" s="99"/>
      <c r="AFJ88" s="99"/>
      <c r="AFK88" s="99"/>
      <c r="AFL88" s="99"/>
      <c r="AFM88" s="99"/>
      <c r="AFN88" s="99"/>
      <c r="AFO88" s="99"/>
      <c r="AFP88" s="99"/>
      <c r="AFQ88" s="99"/>
      <c r="AFR88" s="99"/>
      <c r="AFS88" s="99"/>
      <c r="AFT88" s="99"/>
      <c r="AFU88" s="99"/>
      <c r="AFV88" s="99"/>
      <c r="AFW88" s="99"/>
      <c r="AFX88" s="99"/>
      <c r="AFY88" s="99"/>
      <c r="AFZ88" s="99"/>
      <c r="AGA88" s="99"/>
      <c r="AGB88" s="99"/>
      <c r="AGC88" s="99"/>
      <c r="AGD88" s="99"/>
      <c r="AGE88" s="99"/>
      <c r="AGF88" s="99"/>
      <c r="AGG88" s="99"/>
      <c r="AGH88" s="99"/>
      <c r="AGI88" s="99"/>
      <c r="AGJ88" s="99"/>
      <c r="AGK88" s="99"/>
      <c r="AGL88" s="99"/>
      <c r="AGM88" s="99"/>
      <c r="AGN88" s="99"/>
      <c r="AGO88" s="99"/>
      <c r="AGP88" s="99"/>
      <c r="AGQ88" s="99"/>
      <c r="AGR88" s="99"/>
      <c r="AGS88" s="99"/>
      <c r="AGT88" s="99"/>
      <c r="AGU88" s="99"/>
      <c r="AGV88" s="99"/>
      <c r="AGW88" s="99"/>
      <c r="AGX88" s="99"/>
      <c r="AGY88" s="99"/>
      <c r="AGZ88" s="99"/>
      <c r="AHA88" s="99"/>
      <c r="AHB88" s="99"/>
      <c r="AHC88" s="99"/>
      <c r="AHD88" s="99"/>
      <c r="AHE88" s="99"/>
      <c r="AHF88" s="99"/>
      <c r="AHG88" s="99"/>
      <c r="AHH88" s="99"/>
      <c r="AHI88" s="99"/>
      <c r="AHJ88" s="99"/>
      <c r="AHK88" s="99"/>
      <c r="AHL88" s="99"/>
      <c r="AHM88" s="99"/>
      <c r="AHN88" s="99"/>
      <c r="AHO88" s="99"/>
      <c r="AHP88" s="99"/>
      <c r="AHQ88" s="99"/>
      <c r="AHR88" s="99"/>
      <c r="AHS88" s="99"/>
      <c r="AHT88" s="99"/>
      <c r="AHU88" s="99"/>
      <c r="AHV88" s="99"/>
      <c r="AHW88" s="99"/>
      <c r="AHX88" s="99"/>
      <c r="AHY88" s="99"/>
      <c r="AHZ88" s="99"/>
      <c r="AIA88" s="99"/>
      <c r="AIB88" s="99"/>
      <c r="AIC88" s="99"/>
      <c r="AID88" s="99"/>
      <c r="AIE88" s="99"/>
      <c r="AIF88" s="99"/>
      <c r="AIG88" s="99"/>
      <c r="AIH88" s="99"/>
      <c r="AII88" s="99"/>
      <c r="AIJ88" s="99"/>
      <c r="AIK88" s="99"/>
      <c r="AIL88" s="99"/>
      <c r="AIM88" s="99"/>
      <c r="AIN88" s="99"/>
      <c r="AIO88" s="99"/>
      <c r="AIP88" s="99"/>
      <c r="AIQ88" s="99"/>
      <c r="AIR88" s="99"/>
      <c r="AIS88" s="99"/>
      <c r="AIT88" s="99"/>
      <c r="AIU88" s="99"/>
      <c r="AIV88" s="99"/>
      <c r="AIW88" s="99"/>
      <c r="AIX88" s="99"/>
      <c r="AIY88" s="99"/>
      <c r="AIZ88" s="99"/>
      <c r="AJA88" s="99"/>
      <c r="AJB88" s="99"/>
      <c r="AJC88" s="99"/>
      <c r="AJD88" s="99"/>
      <c r="AJE88" s="99"/>
      <c r="AJF88" s="99"/>
      <c r="AJG88" s="99"/>
      <c r="AJH88" s="99"/>
      <c r="AJI88" s="99"/>
      <c r="AJJ88" s="99"/>
      <c r="AJK88" s="99"/>
      <c r="AJL88" s="99"/>
      <c r="AJM88" s="99"/>
      <c r="AJN88" s="99"/>
      <c r="AJO88" s="99"/>
      <c r="AJP88" s="99"/>
      <c r="AJQ88" s="99"/>
      <c r="AJR88" s="99"/>
      <c r="AJS88" s="99"/>
      <c r="AJT88" s="99"/>
      <c r="AJU88" s="99"/>
      <c r="AJV88" s="99"/>
      <c r="AJW88" s="99"/>
      <c r="AJX88" s="99"/>
      <c r="AJY88" s="99"/>
      <c r="AJZ88" s="99"/>
      <c r="AKA88" s="99"/>
      <c r="AKB88" s="99"/>
      <c r="AKC88" s="99"/>
      <c r="AKD88" s="99"/>
      <c r="AKE88" s="99"/>
      <c r="AKF88" s="99"/>
      <c r="AKG88" s="99"/>
      <c r="AKH88" s="99"/>
      <c r="AKI88" s="99"/>
      <c r="AKJ88" s="99"/>
      <c r="AKK88" s="99"/>
      <c r="AKL88" s="99"/>
      <c r="AKM88" s="99"/>
      <c r="AKN88" s="99"/>
      <c r="AKO88" s="99"/>
      <c r="AKP88" s="99"/>
      <c r="AKQ88" s="99"/>
      <c r="AKR88" s="99"/>
      <c r="AKS88" s="99"/>
      <c r="AKT88" s="99"/>
      <c r="AKU88" s="99"/>
      <c r="AKV88" s="99"/>
      <c r="AKW88" s="99"/>
      <c r="AKX88" s="99"/>
      <c r="AKY88" s="99"/>
      <c r="AKZ88" s="99"/>
      <c r="ALA88" s="99"/>
      <c r="ALB88" s="99"/>
      <c r="ALC88" s="99"/>
      <c r="ALD88" s="99"/>
      <c r="ALE88" s="99"/>
      <c r="ALF88" s="99"/>
      <c r="ALG88" s="99"/>
      <c r="ALH88" s="99"/>
      <c r="ALI88" s="99"/>
      <c r="ALJ88" s="99"/>
      <c r="ALK88" s="99"/>
      <c r="ALL88" s="99"/>
      <c r="ALM88" s="99"/>
      <c r="ALN88" s="99"/>
      <c r="ALO88" s="99"/>
      <c r="ALP88" s="99"/>
      <c r="ALQ88" s="99"/>
      <c r="ALR88" s="99"/>
      <c r="ALS88" s="99"/>
      <c r="ALT88" s="99"/>
      <c r="ALU88" s="99"/>
      <c r="ALV88" s="99"/>
      <c r="ALW88" s="99"/>
      <c r="ALX88" s="99"/>
      <c r="ALY88" s="99"/>
      <c r="ALZ88" s="99"/>
      <c r="AMA88" s="99"/>
      <c r="AMB88" s="99"/>
      <c r="AMC88" s="99"/>
      <c r="AMD88" s="99"/>
      <c r="AME88" s="99"/>
      <c r="AMF88" s="99"/>
      <c r="AMG88" s="99"/>
      <c r="AMH88" s="99"/>
      <c r="AMI88" s="99"/>
      <c r="AMJ88" s="99"/>
      <c r="AMK88" s="99"/>
      <c r="AML88" s="99"/>
      <c r="AMM88" s="99"/>
      <c r="AMN88" s="99"/>
      <c r="AMO88" s="99"/>
      <c r="AMP88" s="99"/>
      <c r="AMQ88" s="99"/>
      <c r="AMR88" s="99"/>
      <c r="AMS88" s="99"/>
      <c r="AMT88" s="99"/>
      <c r="AMU88" s="99"/>
      <c r="AMV88" s="99"/>
      <c r="AMW88" s="99"/>
      <c r="AMX88" s="99"/>
      <c r="AMY88" s="99"/>
      <c r="AMZ88" s="99"/>
      <c r="ANA88" s="99"/>
      <c r="ANB88" s="99"/>
      <c r="ANC88" s="99"/>
      <c r="AND88" s="99"/>
      <c r="ANE88" s="99"/>
      <c r="ANF88" s="99"/>
      <c r="ANG88" s="99"/>
      <c r="ANH88" s="99"/>
      <c r="ANI88" s="99"/>
      <c r="ANJ88" s="99"/>
      <c r="ANK88" s="99"/>
      <c r="ANL88" s="99"/>
      <c r="ANM88" s="99"/>
      <c r="ANN88" s="99"/>
      <c r="ANO88" s="99"/>
      <c r="ANP88" s="99"/>
      <c r="ANQ88" s="99"/>
      <c r="ANR88" s="99"/>
      <c r="ANS88" s="99"/>
      <c r="ANT88" s="99"/>
      <c r="ANU88" s="99"/>
      <c r="ANV88" s="99"/>
      <c r="ANW88" s="99"/>
      <c r="ANX88" s="99"/>
      <c r="ANY88" s="99"/>
      <c r="ANZ88" s="99"/>
      <c r="AOA88" s="99"/>
      <c r="AOB88" s="99"/>
      <c r="AOC88" s="99"/>
      <c r="AOD88" s="99"/>
      <c r="AOE88" s="99"/>
      <c r="AOF88" s="99"/>
      <c r="AOG88" s="99"/>
      <c r="AOH88" s="99"/>
      <c r="AOI88" s="99"/>
      <c r="AOJ88" s="99"/>
      <c r="AOK88" s="99"/>
      <c r="AOL88" s="99"/>
      <c r="AOM88" s="99"/>
      <c r="AON88" s="99"/>
      <c r="AOO88" s="99"/>
      <c r="AOP88" s="99"/>
      <c r="AOQ88" s="99"/>
      <c r="AOR88" s="99"/>
      <c r="AOS88" s="99"/>
      <c r="AOT88" s="99"/>
      <c r="AOU88" s="99"/>
      <c r="AOV88" s="99"/>
      <c r="AOW88" s="99"/>
      <c r="AOX88" s="99"/>
      <c r="AOY88" s="99"/>
      <c r="AOZ88" s="99"/>
      <c r="APA88" s="99"/>
      <c r="APB88" s="99"/>
      <c r="APC88" s="99"/>
      <c r="APD88" s="99"/>
      <c r="APE88" s="99"/>
      <c r="APF88" s="99"/>
      <c r="APG88" s="99"/>
      <c r="APH88" s="99"/>
      <c r="API88" s="99"/>
      <c r="APJ88" s="99"/>
      <c r="APK88" s="99"/>
      <c r="APL88" s="99"/>
      <c r="APM88" s="99"/>
      <c r="APN88" s="99"/>
      <c r="APO88" s="99"/>
      <c r="APP88" s="99"/>
      <c r="APQ88" s="99"/>
      <c r="APR88" s="99"/>
      <c r="APS88" s="99"/>
      <c r="APT88" s="99"/>
      <c r="APU88" s="99"/>
      <c r="APV88" s="99"/>
      <c r="APW88" s="99"/>
      <c r="APX88" s="99"/>
      <c r="APY88" s="99"/>
      <c r="APZ88" s="99"/>
      <c r="AQA88" s="99"/>
      <c r="AQB88" s="99"/>
      <c r="AQC88" s="99"/>
      <c r="AQD88" s="99"/>
      <c r="AQE88" s="99"/>
      <c r="AQF88" s="99"/>
      <c r="AQG88" s="99"/>
      <c r="AQH88" s="99"/>
      <c r="AQI88" s="99"/>
      <c r="AQJ88" s="99"/>
      <c r="AQK88" s="99"/>
      <c r="AQL88" s="99"/>
      <c r="AQM88" s="99"/>
      <c r="AQN88" s="99"/>
      <c r="AQO88" s="99"/>
      <c r="AQP88" s="99"/>
      <c r="AQQ88" s="99"/>
      <c r="AQR88" s="99"/>
      <c r="AQS88" s="99"/>
      <c r="AQT88" s="99"/>
      <c r="AQU88" s="99"/>
      <c r="AQV88" s="99"/>
      <c r="AQW88" s="99"/>
      <c r="AQX88" s="99"/>
      <c r="AQY88" s="99"/>
      <c r="AQZ88" s="99"/>
      <c r="ARA88" s="99"/>
      <c r="ARB88" s="99"/>
      <c r="ARC88" s="99"/>
      <c r="ARD88" s="99"/>
      <c r="ARE88" s="99"/>
      <c r="ARF88" s="99"/>
      <c r="ARG88" s="99"/>
      <c r="ARH88" s="99"/>
      <c r="ARI88" s="99"/>
      <c r="ARJ88" s="99"/>
      <c r="ARK88" s="99"/>
      <c r="ARL88" s="99"/>
      <c r="ARM88" s="99"/>
      <c r="ARN88" s="99"/>
      <c r="ARO88" s="99"/>
      <c r="ARP88" s="99"/>
      <c r="ARQ88" s="99"/>
      <c r="ARR88" s="99"/>
      <c r="ARS88" s="99"/>
      <c r="ART88" s="99"/>
      <c r="ARU88" s="99"/>
      <c r="ARV88" s="99"/>
      <c r="ARW88" s="99"/>
      <c r="ARX88" s="99"/>
      <c r="ARY88" s="99"/>
      <c r="ARZ88" s="99"/>
      <c r="ASA88" s="99"/>
      <c r="ASB88" s="99"/>
      <c r="ASC88" s="99"/>
      <c r="ASD88" s="99"/>
      <c r="ASE88" s="99"/>
      <c r="ASF88" s="99"/>
      <c r="ASG88" s="99"/>
      <c r="ASH88" s="99"/>
      <c r="ASI88" s="99"/>
      <c r="ASJ88" s="99"/>
      <c r="ASK88" s="99"/>
      <c r="ASL88" s="99"/>
      <c r="ASM88" s="99"/>
      <c r="ASN88" s="99"/>
      <c r="ASO88" s="99"/>
      <c r="ASP88" s="99"/>
      <c r="ASQ88" s="99"/>
      <c r="ASR88" s="99"/>
      <c r="ASS88" s="99"/>
      <c r="AST88" s="99"/>
      <c r="ASU88" s="99"/>
      <c r="ASV88" s="99"/>
      <c r="ASW88" s="99"/>
      <c r="ASX88" s="99"/>
      <c r="ASY88" s="99"/>
      <c r="ASZ88" s="99"/>
      <c r="ATA88" s="99"/>
      <c r="ATB88" s="99"/>
      <c r="ATC88" s="99"/>
      <c r="ATD88" s="99"/>
      <c r="ATE88" s="99"/>
      <c r="ATF88" s="99"/>
      <c r="ATG88" s="99"/>
      <c r="ATH88" s="99"/>
      <c r="ATI88" s="99"/>
      <c r="ATJ88" s="99"/>
      <c r="ATK88" s="99"/>
      <c r="ATL88" s="99"/>
      <c r="ATM88" s="99"/>
      <c r="ATN88" s="99"/>
      <c r="ATO88" s="99"/>
      <c r="ATP88" s="99"/>
      <c r="ATQ88" s="99"/>
      <c r="ATR88" s="99"/>
      <c r="ATS88" s="99"/>
      <c r="ATT88" s="99"/>
      <c r="ATU88" s="99"/>
      <c r="ATV88" s="99"/>
      <c r="ATW88" s="99"/>
      <c r="ATX88" s="99"/>
      <c r="ATY88" s="99"/>
      <c r="ATZ88" s="99"/>
      <c r="AUA88" s="99"/>
      <c r="AUB88" s="99"/>
      <c r="AUC88" s="99"/>
      <c r="AUD88" s="99"/>
      <c r="AUE88" s="99"/>
      <c r="AUF88" s="99"/>
      <c r="AUG88" s="99"/>
      <c r="AUH88" s="99"/>
      <c r="AUI88" s="99"/>
      <c r="AUJ88" s="99"/>
      <c r="AUK88" s="99"/>
      <c r="AUL88" s="99"/>
      <c r="AUM88" s="99"/>
      <c r="AUN88" s="99"/>
      <c r="AUO88" s="99"/>
      <c r="AUP88" s="99"/>
      <c r="AUQ88" s="99"/>
      <c r="AUR88" s="99"/>
      <c r="AUS88" s="99"/>
      <c r="AUT88" s="99"/>
      <c r="AUU88" s="99"/>
      <c r="AUV88" s="99"/>
      <c r="AUW88" s="99"/>
      <c r="AUX88" s="99"/>
      <c r="AUY88" s="99"/>
      <c r="AUZ88" s="99"/>
      <c r="AVA88" s="99"/>
      <c r="AVB88" s="99"/>
      <c r="AVC88" s="99"/>
      <c r="AVD88" s="99"/>
      <c r="AVE88" s="99"/>
      <c r="AVF88" s="99"/>
      <c r="AVG88" s="99"/>
      <c r="AVH88" s="99"/>
      <c r="AVI88" s="99"/>
      <c r="AVJ88" s="99"/>
      <c r="AVK88" s="99"/>
      <c r="AVL88" s="99"/>
      <c r="AVM88" s="99"/>
      <c r="AVN88" s="99"/>
      <c r="AVO88" s="99"/>
      <c r="AVP88" s="99"/>
      <c r="AVQ88" s="99"/>
      <c r="AVR88" s="99"/>
      <c r="AVS88" s="99"/>
      <c r="AVT88" s="99"/>
      <c r="AVU88" s="99"/>
      <c r="AVV88" s="99"/>
      <c r="AVW88" s="99"/>
      <c r="AVX88" s="99"/>
      <c r="AVY88" s="99"/>
      <c r="AVZ88" s="99"/>
      <c r="AWA88" s="99"/>
      <c r="AWB88" s="99"/>
      <c r="AWC88" s="99"/>
      <c r="AWD88" s="99"/>
      <c r="AWE88" s="99"/>
      <c r="AWF88" s="99"/>
      <c r="AWG88" s="99"/>
      <c r="AWH88" s="99"/>
    </row>
    <row r="89" spans="1:1282" ht="15.95" customHeight="1" x14ac:dyDescent="0.25">
      <c r="A89" s="115"/>
      <c r="B89" s="116" t="s">
        <v>104</v>
      </c>
      <c r="C89" s="116"/>
      <c r="D89" s="117"/>
      <c r="E89" s="118" t="s">
        <v>67</v>
      </c>
      <c r="F89" s="33"/>
      <c r="G89" s="26"/>
      <c r="H89" s="119">
        <f>SUM(H3:H82)</f>
        <v>988981</v>
      </c>
      <c r="I89" s="119"/>
      <c r="J89" s="119"/>
      <c r="K89" s="119">
        <f t="shared" ref="K89:W89" si="5">SUM(K3:K82)</f>
        <v>1334781</v>
      </c>
      <c r="L89" s="119"/>
      <c r="M89" s="119"/>
      <c r="N89" s="119">
        <f t="shared" si="5"/>
        <v>1334781</v>
      </c>
      <c r="O89" s="119"/>
      <c r="P89" s="119"/>
      <c r="Q89" s="119">
        <f t="shared" si="5"/>
        <v>1334781</v>
      </c>
      <c r="R89" s="119"/>
      <c r="S89" s="119"/>
      <c r="T89" s="119">
        <f t="shared" si="5"/>
        <v>1334781</v>
      </c>
      <c r="U89" s="119"/>
      <c r="V89" s="119"/>
      <c r="W89" s="119">
        <f t="shared" si="5"/>
        <v>1334781</v>
      </c>
      <c r="X89" s="119"/>
      <c r="Y89" s="119"/>
      <c r="Z89" s="120"/>
      <c r="AA89" s="121"/>
      <c r="AB89" s="196"/>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5"/>
      <c r="VB89" s="25"/>
      <c r="VC89" s="25"/>
      <c r="VD89" s="25"/>
      <c r="VE89" s="25"/>
      <c r="VF89" s="25"/>
      <c r="VG89" s="25"/>
      <c r="VH89" s="25"/>
      <c r="VI89" s="25"/>
      <c r="VJ89" s="25"/>
      <c r="VK89" s="25"/>
      <c r="VL89" s="25"/>
      <c r="VM89" s="25"/>
      <c r="VN89" s="25"/>
      <c r="VO89" s="25"/>
      <c r="VP89" s="25"/>
      <c r="VQ89" s="25"/>
      <c r="VR89" s="25"/>
      <c r="VS89" s="25"/>
      <c r="VT89" s="25"/>
      <c r="VU89" s="25"/>
      <c r="VV89" s="25"/>
      <c r="VW89" s="25"/>
      <c r="VX89" s="25"/>
      <c r="VY89" s="25"/>
      <c r="VZ89" s="25"/>
      <c r="WA89" s="25"/>
      <c r="WB89" s="25"/>
      <c r="WC89" s="25"/>
      <c r="WD89" s="25"/>
      <c r="WE89" s="25"/>
      <c r="WF89" s="25"/>
      <c r="WG89" s="25"/>
      <c r="WH89" s="25"/>
      <c r="WI89" s="25"/>
      <c r="WJ89" s="25"/>
      <c r="WK89" s="25"/>
      <c r="WL89" s="25"/>
      <c r="WM89" s="25"/>
      <c r="WN89" s="25"/>
      <c r="WO89" s="25"/>
      <c r="WP89" s="25"/>
      <c r="WQ89" s="25"/>
      <c r="WR89" s="25"/>
      <c r="WS89" s="25"/>
      <c r="WT89" s="25"/>
      <c r="WU89" s="25"/>
      <c r="WV89" s="25"/>
      <c r="WW89" s="25"/>
      <c r="WX89" s="25"/>
      <c r="WY89" s="25"/>
      <c r="WZ89" s="25"/>
      <c r="XA89" s="25"/>
      <c r="XB89" s="25"/>
      <c r="XC89" s="25"/>
      <c r="XD89" s="25"/>
      <c r="XE89" s="25"/>
      <c r="XF89" s="25"/>
      <c r="XG89" s="25"/>
      <c r="XH89" s="25"/>
      <c r="XI89" s="25"/>
      <c r="XJ89" s="25"/>
      <c r="XK89" s="25"/>
      <c r="XL89" s="25"/>
      <c r="XM89" s="25"/>
      <c r="XN89" s="25"/>
      <c r="XO89" s="25"/>
      <c r="XP89" s="25"/>
      <c r="XQ89" s="25"/>
      <c r="XR89" s="25"/>
      <c r="XS89" s="25"/>
      <c r="XT89" s="25"/>
      <c r="XU89" s="25"/>
      <c r="XV89" s="25"/>
      <c r="XW89" s="25"/>
      <c r="XX89" s="25"/>
      <c r="XY89" s="25"/>
      <c r="XZ89" s="25"/>
      <c r="YA89" s="25"/>
      <c r="YB89" s="25"/>
      <c r="YC89" s="25"/>
      <c r="YD89" s="25"/>
      <c r="YE89" s="25"/>
      <c r="YF89" s="25"/>
      <c r="YG89" s="25"/>
      <c r="YH89" s="25"/>
      <c r="YI89" s="25"/>
      <c r="YJ89" s="25"/>
      <c r="YK89" s="25"/>
      <c r="YL89" s="25"/>
      <c r="YM89" s="25"/>
      <c r="YN89" s="25"/>
      <c r="YO89" s="25"/>
      <c r="YP89" s="25"/>
      <c r="YQ89" s="25"/>
      <c r="YR89" s="25"/>
      <c r="YS89" s="25"/>
      <c r="YT89" s="25"/>
      <c r="YU89" s="25"/>
      <c r="YV89" s="25"/>
      <c r="YW89" s="25"/>
      <c r="YX89" s="25"/>
      <c r="YY89" s="25"/>
      <c r="YZ89" s="25"/>
      <c r="ZA89" s="25"/>
      <c r="ZB89" s="25"/>
      <c r="ZC89" s="25"/>
      <c r="ZD89" s="25"/>
      <c r="ZE89" s="25"/>
      <c r="ZF89" s="25"/>
      <c r="ZG89" s="25"/>
      <c r="ZH89" s="25"/>
      <c r="ZI89" s="25"/>
      <c r="ZJ89" s="25"/>
      <c r="ZK89" s="25"/>
      <c r="ZL89" s="25"/>
      <c r="ZM89" s="25"/>
      <c r="ZN89" s="25"/>
      <c r="ZO89" s="25"/>
      <c r="ZP89" s="25"/>
      <c r="ZQ89" s="25"/>
      <c r="ZR89" s="25"/>
      <c r="ZS89" s="25"/>
      <c r="ZT89" s="25"/>
      <c r="ZU89" s="25"/>
      <c r="ZV89" s="25"/>
      <c r="ZW89" s="25"/>
      <c r="ZX89" s="25"/>
      <c r="ZY89" s="25"/>
      <c r="ZZ89" s="25"/>
      <c r="AAA89" s="25"/>
      <c r="AAB89" s="25"/>
      <c r="AAC89" s="25"/>
      <c r="AAD89" s="25"/>
      <c r="AAE89" s="25"/>
      <c r="AAF89" s="25"/>
      <c r="AAG89" s="25"/>
      <c r="AAH89" s="25"/>
      <c r="AAI89" s="25"/>
      <c r="AAJ89" s="25"/>
      <c r="AAK89" s="25"/>
      <c r="AAL89" s="25"/>
      <c r="AAM89" s="25"/>
      <c r="AAN89" s="25"/>
      <c r="AAO89" s="25"/>
      <c r="AAP89" s="25"/>
      <c r="AAQ89" s="25"/>
      <c r="AAR89" s="25"/>
      <c r="AAS89" s="25"/>
      <c r="AAT89" s="25"/>
      <c r="AAU89" s="25"/>
      <c r="AAV89" s="25"/>
      <c r="AAW89" s="25"/>
      <c r="AAX89" s="25"/>
      <c r="AAY89" s="25"/>
      <c r="AAZ89" s="25"/>
      <c r="ABA89" s="25"/>
      <c r="ABB89" s="25"/>
      <c r="ABC89" s="25"/>
      <c r="ABD89" s="25"/>
      <c r="ABE89" s="25"/>
      <c r="ABF89" s="25"/>
      <c r="ABG89" s="25"/>
      <c r="ABH89" s="25"/>
      <c r="ABI89" s="25"/>
      <c r="ABJ89" s="25"/>
      <c r="ABK89" s="25"/>
      <c r="ABL89" s="25"/>
      <c r="ABM89" s="25"/>
      <c r="ABN89" s="25"/>
      <c r="ABO89" s="25"/>
      <c r="ABP89" s="25"/>
      <c r="ABQ89" s="25"/>
      <c r="ABR89" s="25"/>
      <c r="ABS89" s="25"/>
      <c r="ABT89" s="25"/>
      <c r="ABU89" s="25"/>
      <c r="ABV89" s="25"/>
      <c r="ABW89" s="25"/>
      <c r="ABX89" s="25"/>
      <c r="ABY89" s="25"/>
      <c r="ABZ89" s="25"/>
      <c r="ACA89" s="25"/>
      <c r="ACB89" s="25"/>
      <c r="ACC89" s="25"/>
      <c r="ACD89" s="25"/>
      <c r="ACE89" s="25"/>
      <c r="ACF89" s="25"/>
      <c r="ACG89" s="25"/>
      <c r="ACH89" s="25"/>
      <c r="ACI89" s="25"/>
      <c r="ACJ89" s="25"/>
      <c r="ACK89" s="25"/>
      <c r="ACL89" s="25"/>
      <c r="ACM89" s="25"/>
      <c r="ACN89" s="25"/>
      <c r="ACO89" s="25"/>
      <c r="ACP89" s="25"/>
      <c r="ACQ89" s="25"/>
      <c r="ACR89" s="25"/>
      <c r="ACS89" s="25"/>
      <c r="ACT89" s="25"/>
      <c r="ACU89" s="25"/>
      <c r="ACV89" s="25"/>
      <c r="ACW89" s="25"/>
      <c r="ACX89" s="25"/>
      <c r="ACY89" s="25"/>
      <c r="ACZ89" s="25"/>
      <c r="ADA89" s="25"/>
      <c r="ADB89" s="25"/>
      <c r="ADC89" s="25"/>
      <c r="ADD89" s="25"/>
      <c r="ADE89" s="25"/>
      <c r="ADF89" s="25"/>
      <c r="ADG89" s="25"/>
      <c r="ADH89" s="25"/>
      <c r="ADI89" s="25"/>
      <c r="ADJ89" s="25"/>
      <c r="ADK89" s="25"/>
      <c r="ADL89" s="25"/>
      <c r="ADM89" s="25"/>
      <c r="ADN89" s="25"/>
      <c r="ADO89" s="25"/>
      <c r="ADP89" s="25"/>
      <c r="ADQ89" s="25"/>
      <c r="ADR89" s="25"/>
      <c r="ADS89" s="25"/>
      <c r="ADT89" s="25"/>
      <c r="ADU89" s="25"/>
      <c r="ADV89" s="25"/>
      <c r="ADW89" s="25"/>
      <c r="ADX89" s="25"/>
      <c r="ADY89" s="25"/>
      <c r="ADZ89" s="25"/>
      <c r="AEA89" s="25"/>
      <c r="AEB89" s="25"/>
      <c r="AEC89" s="25"/>
      <c r="AED89" s="25"/>
      <c r="AEE89" s="25"/>
      <c r="AEF89" s="25"/>
      <c r="AEG89" s="25"/>
      <c r="AEH89" s="25"/>
      <c r="AEI89" s="25"/>
      <c r="AEJ89" s="25"/>
      <c r="AEK89" s="25"/>
      <c r="AEL89" s="25"/>
      <c r="AEM89" s="25"/>
      <c r="AEN89" s="25"/>
      <c r="AEO89" s="25"/>
      <c r="AEP89" s="25"/>
      <c r="AEQ89" s="25"/>
      <c r="AER89" s="25"/>
      <c r="AES89" s="25"/>
      <c r="AET89" s="25"/>
      <c r="AEU89" s="25"/>
      <c r="AEV89" s="25"/>
      <c r="AEW89" s="25"/>
      <c r="AEX89" s="25"/>
      <c r="AEY89" s="25"/>
      <c r="AEZ89" s="25"/>
      <c r="AFA89" s="25"/>
      <c r="AFB89" s="25"/>
      <c r="AFC89" s="25"/>
      <c r="AFD89" s="25"/>
      <c r="AFE89" s="25"/>
      <c r="AFF89" s="25"/>
      <c r="AFG89" s="25"/>
      <c r="AFH89" s="25"/>
      <c r="AFI89" s="25"/>
      <c r="AFJ89" s="25"/>
      <c r="AFK89" s="25"/>
      <c r="AFL89" s="25"/>
      <c r="AFM89" s="25"/>
      <c r="AFN89" s="25"/>
      <c r="AFO89" s="25"/>
      <c r="AFP89" s="25"/>
      <c r="AFQ89" s="25"/>
      <c r="AFR89" s="25"/>
      <c r="AFS89" s="25"/>
      <c r="AFT89" s="25"/>
      <c r="AFU89" s="25"/>
      <c r="AFV89" s="25"/>
      <c r="AFW89" s="25"/>
      <c r="AFX89" s="25"/>
      <c r="AFY89" s="25"/>
      <c r="AFZ89" s="25"/>
      <c r="AGA89" s="25"/>
      <c r="AGB89" s="25"/>
      <c r="AGC89" s="25"/>
      <c r="AGD89" s="25"/>
      <c r="AGE89" s="25"/>
      <c r="AGF89" s="25"/>
      <c r="AGG89" s="25"/>
      <c r="AGH89" s="25"/>
      <c r="AGI89" s="25"/>
      <c r="AGJ89" s="25"/>
      <c r="AGK89" s="25"/>
      <c r="AGL89" s="25"/>
      <c r="AGM89" s="25"/>
      <c r="AGN89" s="25"/>
      <c r="AGO89" s="25"/>
      <c r="AGP89" s="25"/>
      <c r="AGQ89" s="25"/>
      <c r="AGR89" s="25"/>
      <c r="AGS89" s="25"/>
      <c r="AGT89" s="25"/>
      <c r="AGU89" s="25"/>
      <c r="AGV89" s="25"/>
      <c r="AGW89" s="25"/>
      <c r="AGX89" s="25"/>
      <c r="AGY89" s="25"/>
      <c r="AGZ89" s="25"/>
      <c r="AHA89" s="25"/>
      <c r="AHB89" s="25"/>
      <c r="AHC89" s="25"/>
      <c r="AHD89" s="25"/>
      <c r="AHE89" s="25"/>
      <c r="AHF89" s="25"/>
      <c r="AHG89" s="25"/>
      <c r="AHH89" s="25"/>
      <c r="AHI89" s="25"/>
      <c r="AHJ89" s="25"/>
      <c r="AHK89" s="25"/>
      <c r="AHL89" s="25"/>
      <c r="AHM89" s="25"/>
      <c r="AHN89" s="25"/>
      <c r="AHO89" s="25"/>
      <c r="AHP89" s="25"/>
      <c r="AHQ89" s="25"/>
      <c r="AHR89" s="25"/>
      <c r="AHS89" s="25"/>
      <c r="AHT89" s="25"/>
      <c r="AHU89" s="25"/>
      <c r="AHV89" s="25"/>
      <c r="AHW89" s="25"/>
      <c r="AHX89" s="25"/>
      <c r="AHY89" s="25"/>
      <c r="AHZ89" s="25"/>
      <c r="AIA89" s="25"/>
      <c r="AIB89" s="25"/>
      <c r="AIC89" s="25"/>
      <c r="AID89" s="25"/>
      <c r="AIE89" s="25"/>
      <c r="AIF89" s="25"/>
      <c r="AIG89" s="25"/>
      <c r="AIH89" s="25"/>
      <c r="AII89" s="25"/>
      <c r="AIJ89" s="25"/>
      <c r="AIK89" s="25"/>
      <c r="AIL89" s="25"/>
      <c r="AIM89" s="25"/>
      <c r="AIN89" s="25"/>
      <c r="AIO89" s="25"/>
      <c r="AIP89" s="25"/>
      <c r="AIQ89" s="25"/>
      <c r="AIR89" s="25"/>
      <c r="AIS89" s="25"/>
      <c r="AIT89" s="25"/>
      <c r="AIU89" s="25"/>
      <c r="AIV89" s="25"/>
      <c r="AIW89" s="25"/>
      <c r="AIX89" s="25"/>
      <c r="AIY89" s="25"/>
      <c r="AIZ89" s="25"/>
      <c r="AJA89" s="25"/>
      <c r="AJB89" s="25"/>
      <c r="AJC89" s="25"/>
      <c r="AJD89" s="25"/>
      <c r="AJE89" s="25"/>
      <c r="AJF89" s="25"/>
      <c r="AJG89" s="25"/>
      <c r="AJH89" s="25"/>
      <c r="AJI89" s="25"/>
      <c r="AJJ89" s="25"/>
      <c r="AJK89" s="25"/>
      <c r="AJL89" s="25"/>
      <c r="AJM89" s="25"/>
      <c r="AJN89" s="25"/>
      <c r="AJO89" s="25"/>
      <c r="AJP89" s="25"/>
      <c r="AJQ89" s="25"/>
      <c r="AJR89" s="25"/>
      <c r="AJS89" s="25"/>
      <c r="AJT89" s="25"/>
      <c r="AJU89" s="25"/>
      <c r="AJV89" s="25"/>
      <c r="AJW89" s="25"/>
      <c r="AJX89" s="25"/>
      <c r="AJY89" s="25"/>
      <c r="AJZ89" s="25"/>
      <c r="AKA89" s="25"/>
      <c r="AKB89" s="25"/>
      <c r="AKC89" s="25"/>
      <c r="AKD89" s="25"/>
      <c r="AKE89" s="25"/>
      <c r="AKF89" s="25"/>
      <c r="AKG89" s="25"/>
      <c r="AKH89" s="25"/>
      <c r="AKI89" s="25"/>
      <c r="AKJ89" s="25"/>
      <c r="AKK89" s="25"/>
      <c r="AKL89" s="25"/>
      <c r="AKM89" s="25"/>
      <c r="AKN89" s="25"/>
      <c r="AKO89" s="25"/>
      <c r="AKP89" s="25"/>
      <c r="AKQ89" s="25"/>
      <c r="AKR89" s="25"/>
      <c r="AKS89" s="25"/>
      <c r="AKT89" s="25"/>
      <c r="AKU89" s="25"/>
      <c r="AKV89" s="25"/>
      <c r="AKW89" s="25"/>
      <c r="AKX89" s="25"/>
      <c r="AKY89" s="25"/>
      <c r="AKZ89" s="25"/>
      <c r="ALA89" s="25"/>
      <c r="ALB89" s="25"/>
      <c r="ALC89" s="25"/>
      <c r="ALD89" s="25"/>
      <c r="ALE89" s="25"/>
      <c r="ALF89" s="25"/>
      <c r="ALG89" s="25"/>
      <c r="ALH89" s="25"/>
      <c r="ALI89" s="25"/>
      <c r="ALJ89" s="25"/>
      <c r="ALK89" s="25"/>
      <c r="ALL89" s="25"/>
      <c r="ALM89" s="25"/>
      <c r="ALN89" s="25"/>
      <c r="ALO89" s="25"/>
      <c r="ALP89" s="25"/>
      <c r="ALQ89" s="25"/>
      <c r="ALR89" s="25"/>
      <c r="ALS89" s="25"/>
      <c r="ALT89" s="25"/>
      <c r="ALU89" s="25"/>
      <c r="ALV89" s="25"/>
      <c r="ALW89" s="25"/>
      <c r="ALX89" s="25"/>
      <c r="ALY89" s="25"/>
      <c r="ALZ89" s="25"/>
      <c r="AMA89" s="25"/>
      <c r="AMB89" s="25"/>
      <c r="AMC89" s="25"/>
      <c r="AMD89" s="25"/>
      <c r="AME89" s="25"/>
      <c r="AMF89" s="25"/>
      <c r="AMG89" s="25"/>
      <c r="AMH89" s="25"/>
      <c r="AMI89" s="25"/>
      <c r="AMJ89" s="25"/>
      <c r="AMK89" s="25"/>
      <c r="AML89" s="25"/>
      <c r="AMM89" s="25"/>
      <c r="AMN89" s="25"/>
      <c r="AMO89" s="25"/>
      <c r="AMP89" s="25"/>
      <c r="AMQ89" s="25"/>
      <c r="AMR89" s="25"/>
      <c r="AMS89" s="25"/>
      <c r="AMT89" s="25"/>
      <c r="AMU89" s="25"/>
      <c r="AMV89" s="25"/>
      <c r="AMW89" s="25"/>
      <c r="AMX89" s="25"/>
      <c r="AMY89" s="25"/>
      <c r="AMZ89" s="25"/>
      <c r="ANA89" s="25"/>
      <c r="ANB89" s="25"/>
      <c r="ANC89" s="25"/>
      <c r="AND89" s="25"/>
      <c r="ANE89" s="25"/>
      <c r="ANF89" s="25"/>
      <c r="ANG89" s="25"/>
      <c r="ANH89" s="25"/>
      <c r="ANI89" s="25"/>
      <c r="ANJ89" s="25"/>
      <c r="ANK89" s="25"/>
      <c r="ANL89" s="25"/>
      <c r="ANM89" s="25"/>
      <c r="ANN89" s="25"/>
      <c r="ANO89" s="25"/>
      <c r="ANP89" s="25"/>
      <c r="ANQ89" s="25"/>
      <c r="ANR89" s="25"/>
      <c r="ANS89" s="25"/>
      <c r="ANT89" s="25"/>
      <c r="ANU89" s="25"/>
      <c r="ANV89" s="25"/>
      <c r="ANW89" s="25"/>
      <c r="ANX89" s="25"/>
      <c r="ANY89" s="25"/>
      <c r="ANZ89" s="25"/>
      <c r="AOA89" s="25"/>
      <c r="AOB89" s="25"/>
      <c r="AOC89" s="25"/>
      <c r="AOD89" s="25"/>
      <c r="AOE89" s="25"/>
      <c r="AOF89" s="25"/>
      <c r="AOG89" s="25"/>
      <c r="AOH89" s="25"/>
      <c r="AOI89" s="25"/>
      <c r="AOJ89" s="25"/>
      <c r="AOK89" s="25"/>
      <c r="AOL89" s="25"/>
      <c r="AOM89" s="25"/>
      <c r="AON89" s="25"/>
      <c r="AOO89" s="25"/>
      <c r="AOP89" s="25"/>
      <c r="AOQ89" s="25"/>
      <c r="AOR89" s="25"/>
      <c r="AOS89" s="25"/>
      <c r="AOT89" s="25"/>
      <c r="AOU89" s="25"/>
      <c r="AOV89" s="25"/>
      <c r="AOW89" s="25"/>
      <c r="AOX89" s="25"/>
      <c r="AOY89" s="25"/>
      <c r="AOZ89" s="25"/>
      <c r="APA89" s="25"/>
      <c r="APB89" s="25"/>
      <c r="APC89" s="25"/>
      <c r="APD89" s="25"/>
      <c r="APE89" s="25"/>
      <c r="APF89" s="25"/>
      <c r="APG89" s="25"/>
      <c r="APH89" s="25"/>
      <c r="API89" s="25"/>
      <c r="APJ89" s="25"/>
      <c r="APK89" s="25"/>
      <c r="APL89" s="25"/>
      <c r="APM89" s="25"/>
      <c r="APN89" s="25"/>
      <c r="APO89" s="25"/>
      <c r="APP89" s="25"/>
      <c r="APQ89" s="25"/>
      <c r="APR89" s="25"/>
      <c r="APS89" s="25"/>
      <c r="APT89" s="25"/>
      <c r="APU89" s="25"/>
      <c r="APV89" s="25"/>
      <c r="APW89" s="25"/>
      <c r="APX89" s="25"/>
      <c r="APY89" s="25"/>
      <c r="APZ89" s="25"/>
      <c r="AQA89" s="25"/>
      <c r="AQB89" s="25"/>
      <c r="AQC89" s="25"/>
      <c r="AQD89" s="25"/>
      <c r="AQE89" s="25"/>
      <c r="AQF89" s="25"/>
      <c r="AQG89" s="25"/>
      <c r="AQH89" s="25"/>
      <c r="AQI89" s="25"/>
      <c r="AQJ89" s="25"/>
      <c r="AQK89" s="25"/>
      <c r="AQL89" s="25"/>
      <c r="AQM89" s="25"/>
      <c r="AQN89" s="25"/>
      <c r="AQO89" s="25"/>
      <c r="AQP89" s="25"/>
      <c r="AQQ89" s="25"/>
      <c r="AQR89" s="25"/>
      <c r="AQS89" s="25"/>
      <c r="AQT89" s="25"/>
      <c r="AQU89" s="25"/>
      <c r="AQV89" s="25"/>
      <c r="AQW89" s="25"/>
      <c r="AQX89" s="25"/>
      <c r="AQY89" s="25"/>
      <c r="AQZ89" s="25"/>
      <c r="ARA89" s="25"/>
      <c r="ARB89" s="25"/>
      <c r="ARC89" s="25"/>
      <c r="ARD89" s="25"/>
      <c r="ARE89" s="25"/>
      <c r="ARF89" s="25"/>
      <c r="ARG89" s="25"/>
      <c r="ARH89" s="25"/>
      <c r="ARI89" s="25"/>
      <c r="ARJ89" s="25"/>
      <c r="ARK89" s="25"/>
      <c r="ARL89" s="25"/>
      <c r="ARM89" s="25"/>
      <c r="ARN89" s="25"/>
      <c r="ARO89" s="25"/>
      <c r="ARP89" s="25"/>
      <c r="ARQ89" s="25"/>
      <c r="ARR89" s="25"/>
      <c r="ARS89" s="25"/>
      <c r="ART89" s="25"/>
      <c r="ARU89" s="25"/>
      <c r="ARV89" s="25"/>
      <c r="ARW89" s="25"/>
      <c r="ARX89" s="25"/>
      <c r="ARY89" s="25"/>
      <c r="ARZ89" s="25"/>
      <c r="ASA89" s="25"/>
      <c r="ASB89" s="25"/>
      <c r="ASC89" s="25"/>
      <c r="ASD89" s="25"/>
      <c r="ASE89" s="25"/>
      <c r="ASF89" s="25"/>
      <c r="ASG89" s="25"/>
      <c r="ASH89" s="25"/>
      <c r="ASI89" s="25"/>
      <c r="ASJ89" s="25"/>
      <c r="ASK89" s="25"/>
      <c r="ASL89" s="25"/>
      <c r="ASM89" s="25"/>
      <c r="ASN89" s="25"/>
      <c r="ASO89" s="25"/>
      <c r="ASP89" s="25"/>
      <c r="ASQ89" s="25"/>
      <c r="ASR89" s="25"/>
      <c r="ASS89" s="25"/>
      <c r="AST89" s="25"/>
      <c r="ASU89" s="25"/>
      <c r="ASV89" s="25"/>
      <c r="ASW89" s="25"/>
      <c r="ASX89" s="25"/>
      <c r="ASY89" s="25"/>
      <c r="ASZ89" s="25"/>
      <c r="ATA89" s="25"/>
      <c r="ATB89" s="25"/>
      <c r="ATC89" s="25"/>
      <c r="ATD89" s="25"/>
      <c r="ATE89" s="25"/>
      <c r="ATF89" s="25"/>
      <c r="ATG89" s="25"/>
      <c r="ATH89" s="25"/>
      <c r="ATI89" s="25"/>
      <c r="ATJ89" s="25"/>
      <c r="ATK89" s="25"/>
      <c r="ATL89" s="25"/>
      <c r="ATM89" s="25"/>
      <c r="ATN89" s="25"/>
      <c r="ATO89" s="25"/>
      <c r="ATP89" s="25"/>
      <c r="ATQ89" s="25"/>
      <c r="ATR89" s="25"/>
      <c r="ATS89" s="25"/>
      <c r="ATT89" s="25"/>
      <c r="ATU89" s="25"/>
      <c r="ATV89" s="25"/>
      <c r="ATW89" s="25"/>
      <c r="ATX89" s="25"/>
      <c r="ATY89" s="25"/>
      <c r="ATZ89" s="25"/>
      <c r="AUA89" s="25"/>
      <c r="AUB89" s="25"/>
      <c r="AUC89" s="25"/>
      <c r="AUD89" s="25"/>
      <c r="AUE89" s="25"/>
      <c r="AUF89" s="25"/>
      <c r="AUG89" s="25"/>
      <c r="AUH89" s="25"/>
      <c r="AUI89" s="25"/>
      <c r="AUJ89" s="25"/>
      <c r="AUK89" s="25"/>
      <c r="AUL89" s="25"/>
      <c r="AUM89" s="25"/>
      <c r="AUN89" s="25"/>
      <c r="AUO89" s="25"/>
      <c r="AUP89" s="25"/>
      <c r="AUQ89" s="25"/>
      <c r="AUR89" s="25"/>
      <c r="AUS89" s="25"/>
      <c r="AUT89" s="25"/>
      <c r="AUU89" s="25"/>
      <c r="AUV89" s="25"/>
      <c r="AUW89" s="25"/>
      <c r="AUX89" s="25"/>
      <c r="AUY89" s="25"/>
      <c r="AUZ89" s="25"/>
      <c r="AVA89" s="25"/>
      <c r="AVB89" s="25"/>
      <c r="AVC89" s="25"/>
      <c r="AVD89" s="25"/>
      <c r="AVE89" s="25"/>
      <c r="AVF89" s="25"/>
      <c r="AVG89" s="25"/>
      <c r="AVH89" s="25"/>
      <c r="AVI89" s="25"/>
      <c r="AVJ89" s="25"/>
      <c r="AVK89" s="25"/>
      <c r="AVL89" s="25"/>
      <c r="AVM89" s="25"/>
      <c r="AVN89" s="25"/>
      <c r="AVO89" s="25"/>
      <c r="AVP89" s="25"/>
      <c r="AVQ89" s="25"/>
      <c r="AVR89" s="25"/>
      <c r="AVS89" s="25"/>
      <c r="AVT89" s="25"/>
      <c r="AVU89" s="25"/>
      <c r="AVV89" s="25"/>
      <c r="AVW89" s="25"/>
      <c r="AVX89" s="25"/>
      <c r="AVY89" s="25"/>
      <c r="AVZ89" s="25"/>
      <c r="AWA89" s="25"/>
      <c r="AWB89" s="25"/>
      <c r="AWC89" s="25"/>
      <c r="AWD89" s="25"/>
      <c r="AWE89" s="25"/>
      <c r="AWF89" s="25"/>
      <c r="AWG89" s="25"/>
      <c r="AWH89" s="25"/>
    </row>
    <row r="90" spans="1:1282" ht="15.95" customHeight="1" thickBot="1" x14ac:dyDescent="0.3">
      <c r="A90" s="124"/>
      <c r="B90" s="125" t="s">
        <v>105</v>
      </c>
      <c r="C90" s="125"/>
      <c r="D90" s="126"/>
      <c r="E90" s="306" t="s">
        <v>69</v>
      </c>
      <c r="F90" s="306"/>
      <c r="G90" s="135"/>
      <c r="H90" s="32">
        <f t="shared" ref="H90:W90" si="6">H86-H89</f>
        <v>0</v>
      </c>
      <c r="I90" s="32"/>
      <c r="J90" s="32"/>
      <c r="K90" s="32">
        <f t="shared" si="6"/>
        <v>0</v>
      </c>
      <c r="L90" s="32"/>
      <c r="M90" s="32"/>
      <c r="N90" s="32">
        <f t="shared" si="6"/>
        <v>0</v>
      </c>
      <c r="O90" s="32"/>
      <c r="P90" s="32"/>
      <c r="Q90" s="32">
        <f t="shared" si="6"/>
        <v>0</v>
      </c>
      <c r="R90" s="32"/>
      <c r="S90" s="32"/>
      <c r="T90" s="32">
        <f t="shared" si="6"/>
        <v>0</v>
      </c>
      <c r="U90" s="32"/>
      <c r="V90" s="32"/>
      <c r="W90" s="32">
        <f t="shared" si="6"/>
        <v>0</v>
      </c>
      <c r="X90" s="32"/>
      <c r="Y90" s="32"/>
      <c r="Z90" s="120"/>
      <c r="AA90" s="121"/>
      <c r="AB90" s="196"/>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25"/>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5"/>
      <c r="VB90" s="25"/>
      <c r="VC90" s="25"/>
      <c r="VD90" s="25"/>
      <c r="VE90" s="25"/>
      <c r="VF90" s="25"/>
      <c r="VG90" s="25"/>
      <c r="VH90" s="25"/>
      <c r="VI90" s="25"/>
      <c r="VJ90" s="25"/>
      <c r="VK90" s="25"/>
      <c r="VL90" s="25"/>
      <c r="VM90" s="25"/>
      <c r="VN90" s="25"/>
      <c r="VO90" s="25"/>
      <c r="VP90" s="25"/>
      <c r="VQ90" s="25"/>
      <c r="VR90" s="25"/>
      <c r="VS90" s="25"/>
      <c r="VT90" s="25"/>
      <c r="VU90" s="25"/>
      <c r="VV90" s="25"/>
      <c r="VW90" s="25"/>
      <c r="VX90" s="25"/>
      <c r="VY90" s="25"/>
      <c r="VZ90" s="25"/>
      <c r="WA90" s="25"/>
      <c r="WB90" s="25"/>
      <c r="WC90" s="25"/>
      <c r="WD90" s="25"/>
      <c r="WE90" s="25"/>
      <c r="WF90" s="25"/>
      <c r="WG90" s="25"/>
      <c r="WH90" s="25"/>
      <c r="WI90" s="25"/>
      <c r="WJ90" s="25"/>
      <c r="WK90" s="25"/>
      <c r="WL90" s="25"/>
      <c r="WM90" s="25"/>
      <c r="WN90" s="25"/>
      <c r="WO90" s="25"/>
      <c r="WP90" s="25"/>
      <c r="WQ90" s="25"/>
      <c r="WR90" s="25"/>
      <c r="WS90" s="25"/>
      <c r="WT90" s="25"/>
      <c r="WU90" s="25"/>
      <c r="WV90" s="25"/>
      <c r="WW90" s="25"/>
      <c r="WX90" s="25"/>
      <c r="WY90" s="25"/>
      <c r="WZ90" s="25"/>
      <c r="XA90" s="25"/>
      <c r="XB90" s="25"/>
      <c r="XC90" s="25"/>
      <c r="XD90" s="25"/>
      <c r="XE90" s="25"/>
      <c r="XF90" s="25"/>
      <c r="XG90" s="25"/>
      <c r="XH90" s="25"/>
      <c r="XI90" s="25"/>
      <c r="XJ90" s="25"/>
      <c r="XK90" s="25"/>
      <c r="XL90" s="25"/>
      <c r="XM90" s="25"/>
      <c r="XN90" s="25"/>
      <c r="XO90" s="25"/>
      <c r="XP90" s="25"/>
      <c r="XQ90" s="25"/>
      <c r="XR90" s="25"/>
      <c r="XS90" s="25"/>
      <c r="XT90" s="25"/>
      <c r="XU90" s="25"/>
      <c r="XV90" s="25"/>
      <c r="XW90" s="25"/>
      <c r="XX90" s="25"/>
      <c r="XY90" s="25"/>
      <c r="XZ90" s="25"/>
      <c r="YA90" s="25"/>
      <c r="YB90" s="25"/>
      <c r="YC90" s="25"/>
      <c r="YD90" s="25"/>
      <c r="YE90" s="25"/>
      <c r="YF90" s="25"/>
      <c r="YG90" s="25"/>
      <c r="YH90" s="25"/>
      <c r="YI90" s="25"/>
      <c r="YJ90" s="25"/>
      <c r="YK90" s="25"/>
      <c r="YL90" s="25"/>
      <c r="YM90" s="25"/>
      <c r="YN90" s="25"/>
      <c r="YO90" s="25"/>
      <c r="YP90" s="25"/>
      <c r="YQ90" s="25"/>
      <c r="YR90" s="25"/>
      <c r="YS90" s="25"/>
      <c r="YT90" s="25"/>
      <c r="YU90" s="25"/>
      <c r="YV90" s="25"/>
      <c r="YW90" s="25"/>
      <c r="YX90" s="25"/>
      <c r="YY90" s="25"/>
      <c r="YZ90" s="25"/>
      <c r="ZA90" s="25"/>
      <c r="ZB90" s="25"/>
      <c r="ZC90" s="25"/>
      <c r="ZD90" s="25"/>
      <c r="ZE90" s="25"/>
      <c r="ZF90" s="25"/>
      <c r="ZG90" s="25"/>
      <c r="ZH90" s="25"/>
      <c r="ZI90" s="25"/>
      <c r="ZJ90" s="25"/>
      <c r="ZK90" s="25"/>
      <c r="ZL90" s="25"/>
      <c r="ZM90" s="25"/>
      <c r="ZN90" s="25"/>
      <c r="ZO90" s="25"/>
      <c r="ZP90" s="25"/>
      <c r="ZQ90" s="25"/>
      <c r="ZR90" s="25"/>
      <c r="ZS90" s="25"/>
      <c r="ZT90" s="25"/>
      <c r="ZU90" s="25"/>
      <c r="ZV90" s="25"/>
      <c r="ZW90" s="25"/>
      <c r="ZX90" s="25"/>
      <c r="ZY90" s="25"/>
      <c r="ZZ90" s="25"/>
      <c r="AAA90" s="25"/>
      <c r="AAB90" s="25"/>
      <c r="AAC90" s="25"/>
      <c r="AAD90" s="25"/>
      <c r="AAE90" s="25"/>
      <c r="AAF90" s="25"/>
      <c r="AAG90" s="25"/>
      <c r="AAH90" s="25"/>
      <c r="AAI90" s="25"/>
      <c r="AAJ90" s="25"/>
      <c r="AAK90" s="25"/>
      <c r="AAL90" s="25"/>
      <c r="AAM90" s="25"/>
      <c r="AAN90" s="25"/>
      <c r="AAO90" s="25"/>
      <c r="AAP90" s="25"/>
      <c r="AAQ90" s="25"/>
      <c r="AAR90" s="25"/>
      <c r="AAS90" s="25"/>
      <c r="AAT90" s="25"/>
      <c r="AAU90" s="25"/>
      <c r="AAV90" s="25"/>
      <c r="AAW90" s="25"/>
      <c r="AAX90" s="25"/>
      <c r="AAY90" s="25"/>
      <c r="AAZ90" s="25"/>
      <c r="ABA90" s="25"/>
      <c r="ABB90" s="25"/>
      <c r="ABC90" s="25"/>
      <c r="ABD90" s="25"/>
      <c r="ABE90" s="25"/>
      <c r="ABF90" s="25"/>
      <c r="ABG90" s="25"/>
      <c r="ABH90" s="25"/>
      <c r="ABI90" s="25"/>
      <c r="ABJ90" s="25"/>
      <c r="ABK90" s="25"/>
      <c r="ABL90" s="25"/>
      <c r="ABM90" s="25"/>
      <c r="ABN90" s="25"/>
      <c r="ABO90" s="25"/>
      <c r="ABP90" s="25"/>
      <c r="ABQ90" s="25"/>
      <c r="ABR90" s="25"/>
      <c r="ABS90" s="25"/>
      <c r="ABT90" s="25"/>
      <c r="ABU90" s="25"/>
      <c r="ABV90" s="25"/>
      <c r="ABW90" s="25"/>
      <c r="ABX90" s="25"/>
      <c r="ABY90" s="25"/>
      <c r="ABZ90" s="25"/>
      <c r="ACA90" s="25"/>
      <c r="ACB90" s="25"/>
      <c r="ACC90" s="25"/>
      <c r="ACD90" s="25"/>
      <c r="ACE90" s="25"/>
      <c r="ACF90" s="25"/>
      <c r="ACG90" s="25"/>
      <c r="ACH90" s="25"/>
      <c r="ACI90" s="25"/>
      <c r="ACJ90" s="25"/>
      <c r="ACK90" s="25"/>
      <c r="ACL90" s="25"/>
      <c r="ACM90" s="25"/>
      <c r="ACN90" s="25"/>
      <c r="ACO90" s="25"/>
      <c r="ACP90" s="25"/>
      <c r="ACQ90" s="25"/>
      <c r="ACR90" s="25"/>
      <c r="ACS90" s="25"/>
      <c r="ACT90" s="25"/>
      <c r="ACU90" s="25"/>
      <c r="ACV90" s="25"/>
      <c r="ACW90" s="25"/>
      <c r="ACX90" s="25"/>
      <c r="ACY90" s="25"/>
      <c r="ACZ90" s="25"/>
      <c r="ADA90" s="25"/>
      <c r="ADB90" s="25"/>
      <c r="ADC90" s="25"/>
      <c r="ADD90" s="25"/>
      <c r="ADE90" s="25"/>
      <c r="ADF90" s="25"/>
      <c r="ADG90" s="25"/>
      <c r="ADH90" s="25"/>
      <c r="ADI90" s="25"/>
      <c r="ADJ90" s="25"/>
      <c r="ADK90" s="25"/>
      <c r="ADL90" s="25"/>
      <c r="ADM90" s="25"/>
      <c r="ADN90" s="25"/>
      <c r="ADO90" s="25"/>
      <c r="ADP90" s="25"/>
      <c r="ADQ90" s="25"/>
      <c r="ADR90" s="25"/>
      <c r="ADS90" s="25"/>
      <c r="ADT90" s="25"/>
      <c r="ADU90" s="25"/>
      <c r="ADV90" s="25"/>
      <c r="ADW90" s="25"/>
      <c r="ADX90" s="25"/>
      <c r="ADY90" s="25"/>
      <c r="ADZ90" s="25"/>
      <c r="AEA90" s="25"/>
      <c r="AEB90" s="25"/>
      <c r="AEC90" s="25"/>
      <c r="AED90" s="25"/>
      <c r="AEE90" s="25"/>
      <c r="AEF90" s="25"/>
      <c r="AEG90" s="25"/>
      <c r="AEH90" s="25"/>
      <c r="AEI90" s="25"/>
      <c r="AEJ90" s="25"/>
      <c r="AEK90" s="25"/>
      <c r="AEL90" s="25"/>
      <c r="AEM90" s="25"/>
      <c r="AEN90" s="25"/>
      <c r="AEO90" s="25"/>
      <c r="AEP90" s="25"/>
      <c r="AEQ90" s="25"/>
      <c r="AER90" s="25"/>
      <c r="AES90" s="25"/>
      <c r="AET90" s="25"/>
      <c r="AEU90" s="25"/>
      <c r="AEV90" s="25"/>
      <c r="AEW90" s="25"/>
      <c r="AEX90" s="25"/>
      <c r="AEY90" s="25"/>
      <c r="AEZ90" s="25"/>
      <c r="AFA90" s="25"/>
      <c r="AFB90" s="25"/>
      <c r="AFC90" s="25"/>
      <c r="AFD90" s="25"/>
      <c r="AFE90" s="25"/>
      <c r="AFF90" s="25"/>
      <c r="AFG90" s="25"/>
      <c r="AFH90" s="25"/>
      <c r="AFI90" s="25"/>
      <c r="AFJ90" s="25"/>
      <c r="AFK90" s="25"/>
      <c r="AFL90" s="25"/>
      <c r="AFM90" s="25"/>
      <c r="AFN90" s="25"/>
      <c r="AFO90" s="25"/>
      <c r="AFP90" s="25"/>
      <c r="AFQ90" s="25"/>
      <c r="AFR90" s="25"/>
      <c r="AFS90" s="25"/>
      <c r="AFT90" s="25"/>
      <c r="AFU90" s="25"/>
      <c r="AFV90" s="25"/>
      <c r="AFW90" s="25"/>
      <c r="AFX90" s="25"/>
      <c r="AFY90" s="25"/>
      <c r="AFZ90" s="25"/>
      <c r="AGA90" s="25"/>
      <c r="AGB90" s="25"/>
      <c r="AGC90" s="25"/>
      <c r="AGD90" s="25"/>
      <c r="AGE90" s="25"/>
      <c r="AGF90" s="25"/>
      <c r="AGG90" s="25"/>
      <c r="AGH90" s="25"/>
      <c r="AGI90" s="25"/>
      <c r="AGJ90" s="25"/>
      <c r="AGK90" s="25"/>
      <c r="AGL90" s="25"/>
      <c r="AGM90" s="25"/>
      <c r="AGN90" s="25"/>
      <c r="AGO90" s="25"/>
      <c r="AGP90" s="25"/>
      <c r="AGQ90" s="25"/>
      <c r="AGR90" s="25"/>
      <c r="AGS90" s="25"/>
      <c r="AGT90" s="25"/>
      <c r="AGU90" s="25"/>
      <c r="AGV90" s="25"/>
      <c r="AGW90" s="25"/>
      <c r="AGX90" s="25"/>
      <c r="AGY90" s="25"/>
      <c r="AGZ90" s="25"/>
      <c r="AHA90" s="25"/>
      <c r="AHB90" s="25"/>
      <c r="AHC90" s="25"/>
      <c r="AHD90" s="25"/>
      <c r="AHE90" s="25"/>
      <c r="AHF90" s="25"/>
      <c r="AHG90" s="25"/>
      <c r="AHH90" s="25"/>
      <c r="AHI90" s="25"/>
      <c r="AHJ90" s="25"/>
      <c r="AHK90" s="25"/>
      <c r="AHL90" s="25"/>
      <c r="AHM90" s="25"/>
      <c r="AHN90" s="25"/>
      <c r="AHO90" s="25"/>
      <c r="AHP90" s="25"/>
      <c r="AHQ90" s="25"/>
      <c r="AHR90" s="25"/>
      <c r="AHS90" s="25"/>
      <c r="AHT90" s="25"/>
      <c r="AHU90" s="25"/>
      <c r="AHV90" s="25"/>
      <c r="AHW90" s="25"/>
      <c r="AHX90" s="25"/>
      <c r="AHY90" s="25"/>
      <c r="AHZ90" s="25"/>
      <c r="AIA90" s="25"/>
      <c r="AIB90" s="25"/>
      <c r="AIC90" s="25"/>
      <c r="AID90" s="25"/>
      <c r="AIE90" s="25"/>
      <c r="AIF90" s="25"/>
      <c r="AIG90" s="25"/>
      <c r="AIH90" s="25"/>
      <c r="AII90" s="25"/>
      <c r="AIJ90" s="25"/>
      <c r="AIK90" s="25"/>
      <c r="AIL90" s="25"/>
      <c r="AIM90" s="25"/>
      <c r="AIN90" s="25"/>
      <c r="AIO90" s="25"/>
      <c r="AIP90" s="25"/>
      <c r="AIQ90" s="25"/>
      <c r="AIR90" s="25"/>
      <c r="AIS90" s="25"/>
      <c r="AIT90" s="25"/>
      <c r="AIU90" s="25"/>
      <c r="AIV90" s="25"/>
      <c r="AIW90" s="25"/>
      <c r="AIX90" s="25"/>
      <c r="AIY90" s="25"/>
      <c r="AIZ90" s="25"/>
      <c r="AJA90" s="25"/>
      <c r="AJB90" s="25"/>
      <c r="AJC90" s="25"/>
      <c r="AJD90" s="25"/>
      <c r="AJE90" s="25"/>
      <c r="AJF90" s="25"/>
      <c r="AJG90" s="25"/>
      <c r="AJH90" s="25"/>
      <c r="AJI90" s="25"/>
      <c r="AJJ90" s="25"/>
      <c r="AJK90" s="25"/>
      <c r="AJL90" s="25"/>
      <c r="AJM90" s="25"/>
      <c r="AJN90" s="25"/>
      <c r="AJO90" s="25"/>
      <c r="AJP90" s="25"/>
      <c r="AJQ90" s="25"/>
      <c r="AJR90" s="25"/>
      <c r="AJS90" s="25"/>
      <c r="AJT90" s="25"/>
      <c r="AJU90" s="25"/>
      <c r="AJV90" s="25"/>
      <c r="AJW90" s="25"/>
      <c r="AJX90" s="25"/>
      <c r="AJY90" s="25"/>
      <c r="AJZ90" s="25"/>
      <c r="AKA90" s="25"/>
      <c r="AKB90" s="25"/>
      <c r="AKC90" s="25"/>
      <c r="AKD90" s="25"/>
      <c r="AKE90" s="25"/>
      <c r="AKF90" s="25"/>
      <c r="AKG90" s="25"/>
      <c r="AKH90" s="25"/>
      <c r="AKI90" s="25"/>
      <c r="AKJ90" s="25"/>
      <c r="AKK90" s="25"/>
      <c r="AKL90" s="25"/>
      <c r="AKM90" s="25"/>
      <c r="AKN90" s="25"/>
      <c r="AKO90" s="25"/>
      <c r="AKP90" s="25"/>
      <c r="AKQ90" s="25"/>
      <c r="AKR90" s="25"/>
      <c r="AKS90" s="25"/>
      <c r="AKT90" s="25"/>
      <c r="AKU90" s="25"/>
      <c r="AKV90" s="25"/>
      <c r="AKW90" s="25"/>
      <c r="AKX90" s="25"/>
      <c r="AKY90" s="25"/>
      <c r="AKZ90" s="25"/>
      <c r="ALA90" s="25"/>
      <c r="ALB90" s="25"/>
      <c r="ALC90" s="25"/>
      <c r="ALD90" s="25"/>
      <c r="ALE90" s="25"/>
      <c r="ALF90" s="25"/>
      <c r="ALG90" s="25"/>
      <c r="ALH90" s="25"/>
      <c r="ALI90" s="25"/>
      <c r="ALJ90" s="25"/>
      <c r="ALK90" s="25"/>
      <c r="ALL90" s="25"/>
      <c r="ALM90" s="25"/>
      <c r="ALN90" s="25"/>
      <c r="ALO90" s="25"/>
      <c r="ALP90" s="25"/>
      <c r="ALQ90" s="25"/>
      <c r="ALR90" s="25"/>
      <c r="ALS90" s="25"/>
      <c r="ALT90" s="25"/>
      <c r="ALU90" s="25"/>
      <c r="ALV90" s="25"/>
      <c r="ALW90" s="25"/>
      <c r="ALX90" s="25"/>
      <c r="ALY90" s="25"/>
      <c r="ALZ90" s="25"/>
      <c r="AMA90" s="25"/>
      <c r="AMB90" s="25"/>
      <c r="AMC90" s="25"/>
      <c r="AMD90" s="25"/>
      <c r="AME90" s="25"/>
      <c r="AMF90" s="25"/>
      <c r="AMG90" s="25"/>
      <c r="AMH90" s="25"/>
      <c r="AMI90" s="25"/>
      <c r="AMJ90" s="25"/>
      <c r="AMK90" s="25"/>
      <c r="AML90" s="25"/>
      <c r="AMM90" s="25"/>
      <c r="AMN90" s="25"/>
      <c r="AMO90" s="25"/>
      <c r="AMP90" s="25"/>
      <c r="AMQ90" s="25"/>
      <c r="AMR90" s="25"/>
      <c r="AMS90" s="25"/>
      <c r="AMT90" s="25"/>
      <c r="AMU90" s="25"/>
      <c r="AMV90" s="25"/>
      <c r="AMW90" s="25"/>
      <c r="AMX90" s="25"/>
      <c r="AMY90" s="25"/>
      <c r="AMZ90" s="25"/>
      <c r="ANA90" s="25"/>
      <c r="ANB90" s="25"/>
      <c r="ANC90" s="25"/>
      <c r="AND90" s="25"/>
      <c r="ANE90" s="25"/>
      <c r="ANF90" s="25"/>
      <c r="ANG90" s="25"/>
      <c r="ANH90" s="25"/>
      <c r="ANI90" s="25"/>
      <c r="ANJ90" s="25"/>
      <c r="ANK90" s="25"/>
      <c r="ANL90" s="25"/>
      <c r="ANM90" s="25"/>
      <c r="ANN90" s="25"/>
      <c r="ANO90" s="25"/>
      <c r="ANP90" s="25"/>
      <c r="ANQ90" s="25"/>
      <c r="ANR90" s="25"/>
      <c r="ANS90" s="25"/>
      <c r="ANT90" s="25"/>
      <c r="ANU90" s="25"/>
      <c r="ANV90" s="25"/>
      <c r="ANW90" s="25"/>
      <c r="ANX90" s="25"/>
      <c r="ANY90" s="25"/>
      <c r="ANZ90" s="25"/>
      <c r="AOA90" s="25"/>
      <c r="AOB90" s="25"/>
      <c r="AOC90" s="25"/>
      <c r="AOD90" s="25"/>
      <c r="AOE90" s="25"/>
      <c r="AOF90" s="25"/>
      <c r="AOG90" s="25"/>
      <c r="AOH90" s="25"/>
      <c r="AOI90" s="25"/>
      <c r="AOJ90" s="25"/>
      <c r="AOK90" s="25"/>
      <c r="AOL90" s="25"/>
      <c r="AOM90" s="25"/>
      <c r="AON90" s="25"/>
      <c r="AOO90" s="25"/>
      <c r="AOP90" s="25"/>
      <c r="AOQ90" s="25"/>
      <c r="AOR90" s="25"/>
      <c r="AOS90" s="25"/>
      <c r="AOT90" s="25"/>
      <c r="AOU90" s="25"/>
      <c r="AOV90" s="25"/>
      <c r="AOW90" s="25"/>
      <c r="AOX90" s="25"/>
      <c r="AOY90" s="25"/>
      <c r="AOZ90" s="25"/>
      <c r="APA90" s="25"/>
      <c r="APB90" s="25"/>
      <c r="APC90" s="25"/>
      <c r="APD90" s="25"/>
      <c r="APE90" s="25"/>
      <c r="APF90" s="25"/>
      <c r="APG90" s="25"/>
      <c r="APH90" s="25"/>
      <c r="API90" s="25"/>
      <c r="APJ90" s="25"/>
      <c r="APK90" s="25"/>
      <c r="APL90" s="25"/>
      <c r="APM90" s="25"/>
      <c r="APN90" s="25"/>
      <c r="APO90" s="25"/>
      <c r="APP90" s="25"/>
      <c r="APQ90" s="25"/>
      <c r="APR90" s="25"/>
      <c r="APS90" s="25"/>
      <c r="APT90" s="25"/>
      <c r="APU90" s="25"/>
      <c r="APV90" s="25"/>
      <c r="APW90" s="25"/>
      <c r="APX90" s="25"/>
      <c r="APY90" s="25"/>
      <c r="APZ90" s="25"/>
      <c r="AQA90" s="25"/>
      <c r="AQB90" s="25"/>
      <c r="AQC90" s="25"/>
      <c r="AQD90" s="25"/>
      <c r="AQE90" s="25"/>
      <c r="AQF90" s="25"/>
      <c r="AQG90" s="25"/>
      <c r="AQH90" s="25"/>
      <c r="AQI90" s="25"/>
      <c r="AQJ90" s="25"/>
      <c r="AQK90" s="25"/>
      <c r="AQL90" s="25"/>
      <c r="AQM90" s="25"/>
      <c r="AQN90" s="25"/>
      <c r="AQO90" s="25"/>
      <c r="AQP90" s="25"/>
      <c r="AQQ90" s="25"/>
      <c r="AQR90" s="25"/>
      <c r="AQS90" s="25"/>
      <c r="AQT90" s="25"/>
      <c r="AQU90" s="25"/>
      <c r="AQV90" s="25"/>
      <c r="AQW90" s="25"/>
      <c r="AQX90" s="25"/>
      <c r="AQY90" s="25"/>
      <c r="AQZ90" s="25"/>
      <c r="ARA90" s="25"/>
      <c r="ARB90" s="25"/>
      <c r="ARC90" s="25"/>
      <c r="ARD90" s="25"/>
      <c r="ARE90" s="25"/>
      <c r="ARF90" s="25"/>
      <c r="ARG90" s="25"/>
      <c r="ARH90" s="25"/>
      <c r="ARI90" s="25"/>
      <c r="ARJ90" s="25"/>
      <c r="ARK90" s="25"/>
      <c r="ARL90" s="25"/>
      <c r="ARM90" s="25"/>
      <c r="ARN90" s="25"/>
      <c r="ARO90" s="25"/>
      <c r="ARP90" s="25"/>
      <c r="ARQ90" s="25"/>
      <c r="ARR90" s="25"/>
      <c r="ARS90" s="25"/>
      <c r="ART90" s="25"/>
      <c r="ARU90" s="25"/>
      <c r="ARV90" s="25"/>
      <c r="ARW90" s="25"/>
      <c r="ARX90" s="25"/>
      <c r="ARY90" s="25"/>
      <c r="ARZ90" s="25"/>
      <c r="ASA90" s="25"/>
      <c r="ASB90" s="25"/>
      <c r="ASC90" s="25"/>
      <c r="ASD90" s="25"/>
      <c r="ASE90" s="25"/>
      <c r="ASF90" s="25"/>
      <c r="ASG90" s="25"/>
      <c r="ASH90" s="25"/>
      <c r="ASI90" s="25"/>
      <c r="ASJ90" s="25"/>
      <c r="ASK90" s="25"/>
      <c r="ASL90" s="25"/>
      <c r="ASM90" s="25"/>
      <c r="ASN90" s="25"/>
      <c r="ASO90" s="25"/>
      <c r="ASP90" s="25"/>
      <c r="ASQ90" s="25"/>
      <c r="ASR90" s="25"/>
      <c r="ASS90" s="25"/>
      <c r="AST90" s="25"/>
      <c r="ASU90" s="25"/>
      <c r="ASV90" s="25"/>
      <c r="ASW90" s="25"/>
      <c r="ASX90" s="25"/>
      <c r="ASY90" s="25"/>
      <c r="ASZ90" s="25"/>
      <c r="ATA90" s="25"/>
      <c r="ATB90" s="25"/>
      <c r="ATC90" s="25"/>
      <c r="ATD90" s="25"/>
      <c r="ATE90" s="25"/>
      <c r="ATF90" s="25"/>
      <c r="ATG90" s="25"/>
      <c r="ATH90" s="25"/>
      <c r="ATI90" s="25"/>
      <c r="ATJ90" s="25"/>
      <c r="ATK90" s="25"/>
      <c r="ATL90" s="25"/>
      <c r="ATM90" s="25"/>
      <c r="ATN90" s="25"/>
      <c r="ATO90" s="25"/>
      <c r="ATP90" s="25"/>
      <c r="ATQ90" s="25"/>
      <c r="ATR90" s="25"/>
      <c r="ATS90" s="25"/>
      <c r="ATT90" s="25"/>
      <c r="ATU90" s="25"/>
      <c r="ATV90" s="25"/>
      <c r="ATW90" s="25"/>
      <c r="ATX90" s="25"/>
      <c r="ATY90" s="25"/>
      <c r="ATZ90" s="25"/>
      <c r="AUA90" s="25"/>
      <c r="AUB90" s="25"/>
      <c r="AUC90" s="25"/>
      <c r="AUD90" s="25"/>
      <c r="AUE90" s="25"/>
      <c r="AUF90" s="25"/>
      <c r="AUG90" s="25"/>
      <c r="AUH90" s="25"/>
      <c r="AUI90" s="25"/>
      <c r="AUJ90" s="25"/>
      <c r="AUK90" s="25"/>
      <c r="AUL90" s="25"/>
      <c r="AUM90" s="25"/>
      <c r="AUN90" s="25"/>
      <c r="AUO90" s="25"/>
      <c r="AUP90" s="25"/>
      <c r="AUQ90" s="25"/>
      <c r="AUR90" s="25"/>
      <c r="AUS90" s="25"/>
      <c r="AUT90" s="25"/>
      <c r="AUU90" s="25"/>
      <c r="AUV90" s="25"/>
      <c r="AUW90" s="25"/>
      <c r="AUX90" s="25"/>
      <c r="AUY90" s="25"/>
      <c r="AUZ90" s="25"/>
      <c r="AVA90" s="25"/>
      <c r="AVB90" s="25"/>
      <c r="AVC90" s="25"/>
      <c r="AVD90" s="25"/>
      <c r="AVE90" s="25"/>
      <c r="AVF90" s="25"/>
      <c r="AVG90" s="25"/>
      <c r="AVH90" s="25"/>
      <c r="AVI90" s="25"/>
      <c r="AVJ90" s="25"/>
      <c r="AVK90" s="25"/>
      <c r="AVL90" s="25"/>
      <c r="AVM90" s="25"/>
      <c r="AVN90" s="25"/>
      <c r="AVO90" s="25"/>
      <c r="AVP90" s="25"/>
      <c r="AVQ90" s="25"/>
      <c r="AVR90" s="25"/>
      <c r="AVS90" s="25"/>
      <c r="AVT90" s="25"/>
      <c r="AVU90" s="25"/>
      <c r="AVV90" s="25"/>
      <c r="AVW90" s="25"/>
      <c r="AVX90" s="25"/>
      <c r="AVY90" s="25"/>
      <c r="AVZ90" s="25"/>
      <c r="AWA90" s="25"/>
      <c r="AWB90" s="25"/>
      <c r="AWC90" s="25"/>
      <c r="AWD90" s="25"/>
      <c r="AWE90" s="25"/>
      <c r="AWF90" s="25"/>
      <c r="AWG90" s="25"/>
      <c r="AWH90" s="25"/>
    </row>
    <row r="91" spans="1:1282" ht="15.95" customHeight="1" x14ac:dyDescent="0.25">
      <c r="AB91" s="197"/>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5"/>
      <c r="VB91" s="25"/>
      <c r="VC91" s="25"/>
      <c r="VD91" s="25"/>
      <c r="VE91" s="25"/>
      <c r="VF91" s="25"/>
      <c r="VG91" s="25"/>
      <c r="VH91" s="25"/>
      <c r="VI91" s="25"/>
      <c r="VJ91" s="25"/>
      <c r="VK91" s="25"/>
      <c r="VL91" s="25"/>
      <c r="VM91" s="25"/>
      <c r="VN91" s="25"/>
      <c r="VO91" s="25"/>
      <c r="VP91" s="25"/>
      <c r="VQ91" s="25"/>
      <c r="VR91" s="25"/>
      <c r="VS91" s="25"/>
      <c r="VT91" s="25"/>
      <c r="VU91" s="25"/>
      <c r="VV91" s="25"/>
      <c r="VW91" s="25"/>
      <c r="VX91" s="25"/>
      <c r="VY91" s="25"/>
      <c r="VZ91" s="25"/>
      <c r="WA91" s="25"/>
      <c r="WB91" s="25"/>
      <c r="WC91" s="25"/>
      <c r="WD91" s="25"/>
      <c r="WE91" s="25"/>
      <c r="WF91" s="25"/>
      <c r="WG91" s="25"/>
      <c r="WH91" s="25"/>
      <c r="WI91" s="25"/>
      <c r="WJ91" s="25"/>
      <c r="WK91" s="25"/>
      <c r="WL91" s="25"/>
      <c r="WM91" s="25"/>
      <c r="WN91" s="25"/>
      <c r="WO91" s="25"/>
      <c r="WP91" s="25"/>
      <c r="WQ91" s="25"/>
      <c r="WR91" s="25"/>
      <c r="WS91" s="25"/>
      <c r="WT91" s="25"/>
      <c r="WU91" s="25"/>
      <c r="WV91" s="25"/>
      <c r="WW91" s="25"/>
      <c r="WX91" s="25"/>
      <c r="WY91" s="25"/>
      <c r="WZ91" s="25"/>
      <c r="XA91" s="25"/>
      <c r="XB91" s="25"/>
      <c r="XC91" s="25"/>
      <c r="XD91" s="25"/>
      <c r="XE91" s="25"/>
      <c r="XF91" s="25"/>
      <c r="XG91" s="25"/>
      <c r="XH91" s="25"/>
      <c r="XI91" s="25"/>
      <c r="XJ91" s="25"/>
      <c r="XK91" s="25"/>
      <c r="XL91" s="25"/>
      <c r="XM91" s="25"/>
      <c r="XN91" s="25"/>
      <c r="XO91" s="25"/>
      <c r="XP91" s="25"/>
      <c r="XQ91" s="25"/>
      <c r="XR91" s="25"/>
      <c r="XS91" s="25"/>
      <c r="XT91" s="25"/>
      <c r="XU91" s="25"/>
      <c r="XV91" s="25"/>
      <c r="XW91" s="25"/>
      <c r="XX91" s="25"/>
      <c r="XY91" s="25"/>
      <c r="XZ91" s="25"/>
      <c r="YA91" s="25"/>
      <c r="YB91" s="25"/>
      <c r="YC91" s="25"/>
      <c r="YD91" s="25"/>
      <c r="YE91" s="25"/>
      <c r="YF91" s="25"/>
      <c r="YG91" s="25"/>
      <c r="YH91" s="25"/>
      <c r="YI91" s="25"/>
      <c r="YJ91" s="25"/>
      <c r="YK91" s="25"/>
      <c r="YL91" s="25"/>
      <c r="YM91" s="25"/>
      <c r="YN91" s="25"/>
      <c r="YO91" s="25"/>
      <c r="YP91" s="25"/>
      <c r="YQ91" s="25"/>
      <c r="YR91" s="25"/>
      <c r="YS91" s="25"/>
      <c r="YT91" s="25"/>
      <c r="YU91" s="25"/>
      <c r="YV91" s="25"/>
      <c r="YW91" s="25"/>
      <c r="YX91" s="25"/>
      <c r="YY91" s="25"/>
      <c r="YZ91" s="25"/>
      <c r="ZA91" s="25"/>
      <c r="ZB91" s="25"/>
      <c r="ZC91" s="25"/>
      <c r="ZD91" s="25"/>
      <c r="ZE91" s="25"/>
      <c r="ZF91" s="25"/>
      <c r="ZG91" s="25"/>
      <c r="ZH91" s="25"/>
      <c r="ZI91" s="25"/>
      <c r="ZJ91" s="25"/>
      <c r="ZK91" s="25"/>
      <c r="ZL91" s="25"/>
      <c r="ZM91" s="25"/>
      <c r="ZN91" s="25"/>
      <c r="ZO91" s="25"/>
      <c r="ZP91" s="25"/>
      <c r="ZQ91" s="25"/>
      <c r="ZR91" s="25"/>
      <c r="ZS91" s="25"/>
      <c r="ZT91" s="25"/>
      <c r="ZU91" s="25"/>
      <c r="ZV91" s="25"/>
      <c r="ZW91" s="25"/>
      <c r="ZX91" s="25"/>
      <c r="ZY91" s="25"/>
      <c r="ZZ91" s="25"/>
      <c r="AAA91" s="25"/>
      <c r="AAB91" s="25"/>
      <c r="AAC91" s="25"/>
      <c r="AAD91" s="25"/>
      <c r="AAE91" s="25"/>
      <c r="AAF91" s="25"/>
      <c r="AAG91" s="25"/>
      <c r="AAH91" s="25"/>
      <c r="AAI91" s="25"/>
      <c r="AAJ91" s="25"/>
      <c r="AAK91" s="25"/>
      <c r="AAL91" s="25"/>
      <c r="AAM91" s="25"/>
      <c r="AAN91" s="25"/>
      <c r="AAO91" s="25"/>
      <c r="AAP91" s="25"/>
      <c r="AAQ91" s="25"/>
      <c r="AAR91" s="25"/>
      <c r="AAS91" s="25"/>
      <c r="AAT91" s="25"/>
      <c r="AAU91" s="25"/>
      <c r="AAV91" s="25"/>
      <c r="AAW91" s="25"/>
      <c r="AAX91" s="25"/>
      <c r="AAY91" s="25"/>
      <c r="AAZ91" s="25"/>
      <c r="ABA91" s="25"/>
      <c r="ABB91" s="25"/>
      <c r="ABC91" s="25"/>
      <c r="ABD91" s="25"/>
      <c r="ABE91" s="25"/>
      <c r="ABF91" s="25"/>
      <c r="ABG91" s="25"/>
      <c r="ABH91" s="25"/>
      <c r="ABI91" s="25"/>
      <c r="ABJ91" s="25"/>
      <c r="ABK91" s="25"/>
      <c r="ABL91" s="25"/>
      <c r="ABM91" s="25"/>
      <c r="ABN91" s="25"/>
      <c r="ABO91" s="25"/>
      <c r="ABP91" s="25"/>
      <c r="ABQ91" s="25"/>
      <c r="ABR91" s="25"/>
      <c r="ABS91" s="25"/>
      <c r="ABT91" s="25"/>
      <c r="ABU91" s="25"/>
      <c r="ABV91" s="25"/>
      <c r="ABW91" s="25"/>
      <c r="ABX91" s="25"/>
      <c r="ABY91" s="25"/>
      <c r="ABZ91" s="25"/>
      <c r="ACA91" s="25"/>
      <c r="ACB91" s="25"/>
      <c r="ACC91" s="25"/>
      <c r="ACD91" s="25"/>
      <c r="ACE91" s="25"/>
      <c r="ACF91" s="25"/>
      <c r="ACG91" s="25"/>
      <c r="ACH91" s="25"/>
      <c r="ACI91" s="25"/>
      <c r="ACJ91" s="25"/>
      <c r="ACK91" s="25"/>
      <c r="ACL91" s="25"/>
      <c r="ACM91" s="25"/>
      <c r="ACN91" s="25"/>
      <c r="ACO91" s="25"/>
      <c r="ACP91" s="25"/>
      <c r="ACQ91" s="25"/>
      <c r="ACR91" s="25"/>
      <c r="ACS91" s="25"/>
      <c r="ACT91" s="25"/>
      <c r="ACU91" s="25"/>
      <c r="ACV91" s="25"/>
      <c r="ACW91" s="25"/>
      <c r="ACX91" s="25"/>
      <c r="ACY91" s="25"/>
      <c r="ACZ91" s="25"/>
      <c r="ADA91" s="25"/>
      <c r="ADB91" s="25"/>
      <c r="ADC91" s="25"/>
      <c r="ADD91" s="25"/>
      <c r="ADE91" s="25"/>
      <c r="ADF91" s="25"/>
      <c r="ADG91" s="25"/>
      <c r="ADH91" s="25"/>
      <c r="ADI91" s="25"/>
      <c r="ADJ91" s="25"/>
      <c r="ADK91" s="25"/>
      <c r="ADL91" s="25"/>
      <c r="ADM91" s="25"/>
      <c r="ADN91" s="25"/>
      <c r="ADO91" s="25"/>
      <c r="ADP91" s="25"/>
      <c r="ADQ91" s="25"/>
      <c r="ADR91" s="25"/>
      <c r="ADS91" s="25"/>
      <c r="ADT91" s="25"/>
      <c r="ADU91" s="25"/>
      <c r="ADV91" s="25"/>
      <c r="ADW91" s="25"/>
      <c r="ADX91" s="25"/>
      <c r="ADY91" s="25"/>
      <c r="ADZ91" s="25"/>
      <c r="AEA91" s="25"/>
      <c r="AEB91" s="25"/>
      <c r="AEC91" s="25"/>
      <c r="AED91" s="25"/>
      <c r="AEE91" s="25"/>
      <c r="AEF91" s="25"/>
      <c r="AEG91" s="25"/>
      <c r="AEH91" s="25"/>
      <c r="AEI91" s="25"/>
      <c r="AEJ91" s="25"/>
      <c r="AEK91" s="25"/>
      <c r="AEL91" s="25"/>
      <c r="AEM91" s="25"/>
      <c r="AEN91" s="25"/>
      <c r="AEO91" s="25"/>
      <c r="AEP91" s="25"/>
      <c r="AEQ91" s="25"/>
      <c r="AER91" s="25"/>
      <c r="AES91" s="25"/>
      <c r="AET91" s="25"/>
      <c r="AEU91" s="25"/>
      <c r="AEV91" s="25"/>
      <c r="AEW91" s="25"/>
      <c r="AEX91" s="25"/>
      <c r="AEY91" s="25"/>
      <c r="AEZ91" s="25"/>
      <c r="AFA91" s="25"/>
      <c r="AFB91" s="25"/>
      <c r="AFC91" s="25"/>
      <c r="AFD91" s="25"/>
      <c r="AFE91" s="25"/>
      <c r="AFF91" s="25"/>
      <c r="AFG91" s="25"/>
      <c r="AFH91" s="25"/>
      <c r="AFI91" s="25"/>
      <c r="AFJ91" s="25"/>
      <c r="AFK91" s="25"/>
      <c r="AFL91" s="25"/>
      <c r="AFM91" s="25"/>
      <c r="AFN91" s="25"/>
      <c r="AFO91" s="25"/>
      <c r="AFP91" s="25"/>
      <c r="AFQ91" s="25"/>
      <c r="AFR91" s="25"/>
      <c r="AFS91" s="25"/>
      <c r="AFT91" s="25"/>
      <c r="AFU91" s="25"/>
      <c r="AFV91" s="25"/>
      <c r="AFW91" s="25"/>
      <c r="AFX91" s="25"/>
      <c r="AFY91" s="25"/>
      <c r="AFZ91" s="25"/>
      <c r="AGA91" s="25"/>
      <c r="AGB91" s="25"/>
      <c r="AGC91" s="25"/>
      <c r="AGD91" s="25"/>
      <c r="AGE91" s="25"/>
      <c r="AGF91" s="25"/>
      <c r="AGG91" s="25"/>
      <c r="AGH91" s="25"/>
      <c r="AGI91" s="25"/>
      <c r="AGJ91" s="25"/>
      <c r="AGK91" s="25"/>
      <c r="AGL91" s="25"/>
      <c r="AGM91" s="25"/>
      <c r="AGN91" s="25"/>
      <c r="AGO91" s="25"/>
      <c r="AGP91" s="25"/>
      <c r="AGQ91" s="25"/>
      <c r="AGR91" s="25"/>
      <c r="AGS91" s="25"/>
      <c r="AGT91" s="25"/>
      <c r="AGU91" s="25"/>
      <c r="AGV91" s="25"/>
      <c r="AGW91" s="25"/>
      <c r="AGX91" s="25"/>
      <c r="AGY91" s="25"/>
      <c r="AGZ91" s="25"/>
      <c r="AHA91" s="25"/>
      <c r="AHB91" s="25"/>
      <c r="AHC91" s="25"/>
      <c r="AHD91" s="25"/>
      <c r="AHE91" s="25"/>
      <c r="AHF91" s="25"/>
      <c r="AHG91" s="25"/>
      <c r="AHH91" s="25"/>
      <c r="AHI91" s="25"/>
      <c r="AHJ91" s="25"/>
      <c r="AHK91" s="25"/>
      <c r="AHL91" s="25"/>
      <c r="AHM91" s="25"/>
      <c r="AHN91" s="25"/>
      <c r="AHO91" s="25"/>
      <c r="AHP91" s="25"/>
      <c r="AHQ91" s="25"/>
      <c r="AHR91" s="25"/>
      <c r="AHS91" s="25"/>
      <c r="AHT91" s="25"/>
      <c r="AHU91" s="25"/>
      <c r="AHV91" s="25"/>
      <c r="AHW91" s="25"/>
      <c r="AHX91" s="25"/>
      <c r="AHY91" s="25"/>
      <c r="AHZ91" s="25"/>
      <c r="AIA91" s="25"/>
      <c r="AIB91" s="25"/>
      <c r="AIC91" s="25"/>
      <c r="AID91" s="25"/>
      <c r="AIE91" s="25"/>
      <c r="AIF91" s="25"/>
      <c r="AIG91" s="25"/>
      <c r="AIH91" s="25"/>
      <c r="AII91" s="25"/>
      <c r="AIJ91" s="25"/>
      <c r="AIK91" s="25"/>
      <c r="AIL91" s="25"/>
      <c r="AIM91" s="25"/>
      <c r="AIN91" s="25"/>
      <c r="AIO91" s="25"/>
      <c r="AIP91" s="25"/>
      <c r="AIQ91" s="25"/>
      <c r="AIR91" s="25"/>
      <c r="AIS91" s="25"/>
      <c r="AIT91" s="25"/>
      <c r="AIU91" s="25"/>
      <c r="AIV91" s="25"/>
      <c r="AIW91" s="25"/>
      <c r="AIX91" s="25"/>
      <c r="AIY91" s="25"/>
      <c r="AIZ91" s="25"/>
      <c r="AJA91" s="25"/>
      <c r="AJB91" s="25"/>
      <c r="AJC91" s="25"/>
      <c r="AJD91" s="25"/>
      <c r="AJE91" s="25"/>
      <c r="AJF91" s="25"/>
      <c r="AJG91" s="25"/>
      <c r="AJH91" s="25"/>
      <c r="AJI91" s="25"/>
      <c r="AJJ91" s="25"/>
      <c r="AJK91" s="25"/>
      <c r="AJL91" s="25"/>
      <c r="AJM91" s="25"/>
      <c r="AJN91" s="25"/>
      <c r="AJO91" s="25"/>
      <c r="AJP91" s="25"/>
      <c r="AJQ91" s="25"/>
      <c r="AJR91" s="25"/>
      <c r="AJS91" s="25"/>
      <c r="AJT91" s="25"/>
      <c r="AJU91" s="25"/>
      <c r="AJV91" s="25"/>
      <c r="AJW91" s="25"/>
      <c r="AJX91" s="25"/>
      <c r="AJY91" s="25"/>
      <c r="AJZ91" s="25"/>
      <c r="AKA91" s="25"/>
      <c r="AKB91" s="25"/>
      <c r="AKC91" s="25"/>
      <c r="AKD91" s="25"/>
      <c r="AKE91" s="25"/>
      <c r="AKF91" s="25"/>
      <c r="AKG91" s="25"/>
      <c r="AKH91" s="25"/>
      <c r="AKI91" s="25"/>
      <c r="AKJ91" s="25"/>
      <c r="AKK91" s="25"/>
      <c r="AKL91" s="25"/>
      <c r="AKM91" s="25"/>
      <c r="AKN91" s="25"/>
      <c r="AKO91" s="25"/>
      <c r="AKP91" s="25"/>
      <c r="AKQ91" s="25"/>
      <c r="AKR91" s="25"/>
      <c r="AKS91" s="25"/>
      <c r="AKT91" s="25"/>
      <c r="AKU91" s="25"/>
      <c r="AKV91" s="25"/>
      <c r="AKW91" s="25"/>
      <c r="AKX91" s="25"/>
      <c r="AKY91" s="25"/>
      <c r="AKZ91" s="25"/>
      <c r="ALA91" s="25"/>
      <c r="ALB91" s="25"/>
      <c r="ALC91" s="25"/>
      <c r="ALD91" s="25"/>
      <c r="ALE91" s="25"/>
      <c r="ALF91" s="25"/>
      <c r="ALG91" s="25"/>
      <c r="ALH91" s="25"/>
      <c r="ALI91" s="25"/>
      <c r="ALJ91" s="25"/>
      <c r="ALK91" s="25"/>
      <c r="ALL91" s="25"/>
      <c r="ALM91" s="25"/>
      <c r="ALN91" s="25"/>
      <c r="ALO91" s="25"/>
      <c r="ALP91" s="25"/>
      <c r="ALQ91" s="25"/>
      <c r="ALR91" s="25"/>
      <c r="ALS91" s="25"/>
      <c r="ALT91" s="25"/>
      <c r="ALU91" s="25"/>
      <c r="ALV91" s="25"/>
      <c r="ALW91" s="25"/>
      <c r="ALX91" s="25"/>
      <c r="ALY91" s="25"/>
      <c r="ALZ91" s="25"/>
      <c r="AMA91" s="25"/>
      <c r="AMB91" s="25"/>
      <c r="AMC91" s="25"/>
      <c r="AMD91" s="25"/>
      <c r="AME91" s="25"/>
      <c r="AMF91" s="25"/>
      <c r="AMG91" s="25"/>
      <c r="AMH91" s="25"/>
      <c r="AMI91" s="25"/>
      <c r="AMJ91" s="25"/>
      <c r="AMK91" s="25"/>
      <c r="AML91" s="25"/>
      <c r="AMM91" s="25"/>
      <c r="AMN91" s="25"/>
      <c r="AMO91" s="25"/>
      <c r="AMP91" s="25"/>
      <c r="AMQ91" s="25"/>
      <c r="AMR91" s="25"/>
      <c r="AMS91" s="25"/>
      <c r="AMT91" s="25"/>
      <c r="AMU91" s="25"/>
      <c r="AMV91" s="25"/>
      <c r="AMW91" s="25"/>
      <c r="AMX91" s="25"/>
      <c r="AMY91" s="25"/>
      <c r="AMZ91" s="25"/>
      <c r="ANA91" s="25"/>
      <c r="ANB91" s="25"/>
      <c r="ANC91" s="25"/>
      <c r="AND91" s="25"/>
      <c r="ANE91" s="25"/>
      <c r="ANF91" s="25"/>
      <c r="ANG91" s="25"/>
      <c r="ANH91" s="25"/>
      <c r="ANI91" s="25"/>
      <c r="ANJ91" s="25"/>
      <c r="ANK91" s="25"/>
      <c r="ANL91" s="25"/>
      <c r="ANM91" s="25"/>
      <c r="ANN91" s="25"/>
      <c r="ANO91" s="25"/>
      <c r="ANP91" s="25"/>
      <c r="ANQ91" s="25"/>
      <c r="ANR91" s="25"/>
      <c r="ANS91" s="25"/>
      <c r="ANT91" s="25"/>
      <c r="ANU91" s="25"/>
      <c r="ANV91" s="25"/>
      <c r="ANW91" s="25"/>
      <c r="ANX91" s="25"/>
      <c r="ANY91" s="25"/>
      <c r="ANZ91" s="25"/>
      <c r="AOA91" s="25"/>
      <c r="AOB91" s="25"/>
      <c r="AOC91" s="25"/>
      <c r="AOD91" s="25"/>
      <c r="AOE91" s="25"/>
      <c r="AOF91" s="25"/>
      <c r="AOG91" s="25"/>
      <c r="AOH91" s="25"/>
      <c r="AOI91" s="25"/>
      <c r="AOJ91" s="25"/>
      <c r="AOK91" s="25"/>
      <c r="AOL91" s="25"/>
      <c r="AOM91" s="25"/>
      <c r="AON91" s="25"/>
      <c r="AOO91" s="25"/>
      <c r="AOP91" s="25"/>
      <c r="AOQ91" s="25"/>
      <c r="AOR91" s="25"/>
      <c r="AOS91" s="25"/>
      <c r="AOT91" s="25"/>
      <c r="AOU91" s="25"/>
      <c r="AOV91" s="25"/>
      <c r="AOW91" s="25"/>
      <c r="AOX91" s="25"/>
      <c r="AOY91" s="25"/>
      <c r="AOZ91" s="25"/>
      <c r="APA91" s="25"/>
      <c r="APB91" s="25"/>
      <c r="APC91" s="25"/>
      <c r="APD91" s="25"/>
      <c r="APE91" s="25"/>
      <c r="APF91" s="25"/>
      <c r="APG91" s="25"/>
      <c r="APH91" s="25"/>
      <c r="API91" s="25"/>
      <c r="APJ91" s="25"/>
      <c r="APK91" s="25"/>
      <c r="APL91" s="25"/>
      <c r="APM91" s="25"/>
      <c r="APN91" s="25"/>
      <c r="APO91" s="25"/>
      <c r="APP91" s="25"/>
      <c r="APQ91" s="25"/>
      <c r="APR91" s="25"/>
      <c r="APS91" s="25"/>
      <c r="APT91" s="25"/>
      <c r="APU91" s="25"/>
      <c r="APV91" s="25"/>
      <c r="APW91" s="25"/>
      <c r="APX91" s="25"/>
      <c r="APY91" s="25"/>
      <c r="APZ91" s="25"/>
      <c r="AQA91" s="25"/>
      <c r="AQB91" s="25"/>
      <c r="AQC91" s="25"/>
      <c r="AQD91" s="25"/>
      <c r="AQE91" s="25"/>
      <c r="AQF91" s="25"/>
      <c r="AQG91" s="25"/>
      <c r="AQH91" s="25"/>
      <c r="AQI91" s="25"/>
      <c r="AQJ91" s="25"/>
      <c r="AQK91" s="25"/>
      <c r="AQL91" s="25"/>
      <c r="AQM91" s="25"/>
      <c r="AQN91" s="25"/>
      <c r="AQO91" s="25"/>
      <c r="AQP91" s="25"/>
      <c r="AQQ91" s="25"/>
      <c r="AQR91" s="25"/>
      <c r="AQS91" s="25"/>
      <c r="AQT91" s="25"/>
      <c r="AQU91" s="25"/>
      <c r="AQV91" s="25"/>
      <c r="AQW91" s="25"/>
      <c r="AQX91" s="25"/>
      <c r="AQY91" s="25"/>
      <c r="AQZ91" s="25"/>
      <c r="ARA91" s="25"/>
      <c r="ARB91" s="25"/>
      <c r="ARC91" s="25"/>
      <c r="ARD91" s="25"/>
      <c r="ARE91" s="25"/>
      <c r="ARF91" s="25"/>
      <c r="ARG91" s="25"/>
      <c r="ARH91" s="25"/>
      <c r="ARI91" s="25"/>
      <c r="ARJ91" s="25"/>
      <c r="ARK91" s="25"/>
      <c r="ARL91" s="25"/>
      <c r="ARM91" s="25"/>
      <c r="ARN91" s="25"/>
      <c r="ARO91" s="25"/>
      <c r="ARP91" s="25"/>
      <c r="ARQ91" s="25"/>
      <c r="ARR91" s="25"/>
      <c r="ARS91" s="25"/>
      <c r="ART91" s="25"/>
      <c r="ARU91" s="25"/>
      <c r="ARV91" s="25"/>
      <c r="ARW91" s="25"/>
      <c r="ARX91" s="25"/>
      <c r="ARY91" s="25"/>
      <c r="ARZ91" s="25"/>
      <c r="ASA91" s="25"/>
      <c r="ASB91" s="25"/>
      <c r="ASC91" s="25"/>
      <c r="ASD91" s="25"/>
      <c r="ASE91" s="25"/>
      <c r="ASF91" s="25"/>
      <c r="ASG91" s="25"/>
      <c r="ASH91" s="25"/>
      <c r="ASI91" s="25"/>
      <c r="ASJ91" s="25"/>
      <c r="ASK91" s="25"/>
      <c r="ASL91" s="25"/>
      <c r="ASM91" s="25"/>
      <c r="ASN91" s="25"/>
      <c r="ASO91" s="25"/>
      <c r="ASP91" s="25"/>
      <c r="ASQ91" s="25"/>
      <c r="ASR91" s="25"/>
      <c r="ASS91" s="25"/>
      <c r="AST91" s="25"/>
      <c r="ASU91" s="25"/>
      <c r="ASV91" s="25"/>
      <c r="ASW91" s="25"/>
      <c r="ASX91" s="25"/>
      <c r="ASY91" s="25"/>
      <c r="ASZ91" s="25"/>
      <c r="ATA91" s="25"/>
      <c r="ATB91" s="25"/>
      <c r="ATC91" s="25"/>
      <c r="ATD91" s="25"/>
      <c r="ATE91" s="25"/>
      <c r="ATF91" s="25"/>
      <c r="ATG91" s="25"/>
      <c r="ATH91" s="25"/>
      <c r="ATI91" s="25"/>
      <c r="ATJ91" s="25"/>
      <c r="ATK91" s="25"/>
      <c r="ATL91" s="25"/>
      <c r="ATM91" s="25"/>
      <c r="ATN91" s="25"/>
      <c r="ATO91" s="25"/>
      <c r="ATP91" s="25"/>
      <c r="ATQ91" s="25"/>
      <c r="ATR91" s="25"/>
      <c r="ATS91" s="25"/>
      <c r="ATT91" s="25"/>
      <c r="ATU91" s="25"/>
      <c r="ATV91" s="25"/>
      <c r="ATW91" s="25"/>
      <c r="ATX91" s="25"/>
      <c r="ATY91" s="25"/>
      <c r="ATZ91" s="25"/>
      <c r="AUA91" s="25"/>
      <c r="AUB91" s="25"/>
      <c r="AUC91" s="25"/>
      <c r="AUD91" s="25"/>
      <c r="AUE91" s="25"/>
      <c r="AUF91" s="25"/>
      <c r="AUG91" s="25"/>
      <c r="AUH91" s="25"/>
      <c r="AUI91" s="25"/>
      <c r="AUJ91" s="25"/>
      <c r="AUK91" s="25"/>
      <c r="AUL91" s="25"/>
      <c r="AUM91" s="25"/>
      <c r="AUN91" s="25"/>
      <c r="AUO91" s="25"/>
      <c r="AUP91" s="25"/>
      <c r="AUQ91" s="25"/>
      <c r="AUR91" s="25"/>
      <c r="AUS91" s="25"/>
      <c r="AUT91" s="25"/>
      <c r="AUU91" s="25"/>
      <c r="AUV91" s="25"/>
      <c r="AUW91" s="25"/>
      <c r="AUX91" s="25"/>
      <c r="AUY91" s="25"/>
      <c r="AUZ91" s="25"/>
      <c r="AVA91" s="25"/>
      <c r="AVB91" s="25"/>
      <c r="AVC91" s="25"/>
      <c r="AVD91" s="25"/>
      <c r="AVE91" s="25"/>
      <c r="AVF91" s="25"/>
      <c r="AVG91" s="25"/>
      <c r="AVH91" s="25"/>
      <c r="AVI91" s="25"/>
      <c r="AVJ91" s="25"/>
      <c r="AVK91" s="25"/>
      <c r="AVL91" s="25"/>
      <c r="AVM91" s="25"/>
      <c r="AVN91" s="25"/>
      <c r="AVO91" s="25"/>
      <c r="AVP91" s="25"/>
      <c r="AVQ91" s="25"/>
      <c r="AVR91" s="25"/>
      <c r="AVS91" s="25"/>
      <c r="AVT91" s="25"/>
      <c r="AVU91" s="25"/>
      <c r="AVV91" s="25"/>
      <c r="AVW91" s="25"/>
      <c r="AVX91" s="25"/>
      <c r="AVY91" s="25"/>
      <c r="AVZ91" s="25"/>
      <c r="AWA91" s="25"/>
      <c r="AWB91" s="25"/>
      <c r="AWC91" s="25"/>
      <c r="AWD91" s="25"/>
      <c r="AWE91" s="25"/>
      <c r="AWF91" s="25"/>
      <c r="AWG91" s="25"/>
      <c r="AWH91" s="25"/>
    </row>
    <row r="92" spans="1:1282" ht="15.95" customHeight="1" x14ac:dyDescent="0.25">
      <c r="D92"/>
      <c r="G92"/>
      <c r="H92"/>
      <c r="I92"/>
      <c r="J92"/>
      <c r="K92"/>
      <c r="L92"/>
      <c r="M92"/>
      <c r="N92"/>
      <c r="O92"/>
      <c r="P92"/>
      <c r="Q92"/>
      <c r="R92"/>
      <c r="S92"/>
      <c r="T92"/>
      <c r="U92"/>
      <c r="V92"/>
      <c r="W92"/>
      <c r="X92"/>
      <c r="Y92"/>
      <c r="Z92"/>
      <c r="AA92"/>
      <c r="AB92" s="198"/>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row>
    <row r="93" spans="1:1282" ht="15.95" customHeight="1" thickBot="1" x14ac:dyDescent="0.3">
      <c r="A93" s="191" t="s">
        <v>103</v>
      </c>
      <c r="AB93" s="197"/>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5"/>
      <c r="VB93" s="25"/>
      <c r="VC93" s="25"/>
      <c r="VD93" s="25"/>
      <c r="VE93" s="25"/>
      <c r="VF93" s="25"/>
      <c r="VG93" s="25"/>
      <c r="VH93" s="25"/>
      <c r="VI93" s="25"/>
      <c r="VJ93" s="25"/>
      <c r="VK93" s="25"/>
      <c r="VL93" s="25"/>
      <c r="VM93" s="25"/>
      <c r="VN93" s="25"/>
      <c r="VO93" s="25"/>
      <c r="VP93" s="25"/>
      <c r="VQ93" s="25"/>
      <c r="VR93" s="25"/>
      <c r="VS93" s="25"/>
      <c r="VT93" s="25"/>
      <c r="VU93" s="25"/>
      <c r="VV93" s="25"/>
      <c r="VW93" s="25"/>
      <c r="VX93" s="25"/>
      <c r="VY93" s="25"/>
      <c r="VZ93" s="25"/>
      <c r="WA93" s="25"/>
      <c r="WB93" s="25"/>
      <c r="WC93" s="25"/>
      <c r="WD93" s="25"/>
      <c r="WE93" s="25"/>
      <c r="WF93" s="25"/>
      <c r="WG93" s="25"/>
      <c r="WH93" s="25"/>
      <c r="WI93" s="25"/>
      <c r="WJ93" s="25"/>
      <c r="WK93" s="25"/>
      <c r="WL93" s="25"/>
      <c r="WM93" s="25"/>
      <c r="WN93" s="25"/>
      <c r="WO93" s="25"/>
      <c r="WP93" s="25"/>
      <c r="WQ93" s="25"/>
      <c r="WR93" s="25"/>
      <c r="WS93" s="25"/>
      <c r="WT93" s="25"/>
      <c r="WU93" s="25"/>
      <c r="WV93" s="25"/>
      <c r="WW93" s="25"/>
      <c r="WX93" s="25"/>
      <c r="WY93" s="25"/>
      <c r="WZ93" s="25"/>
      <c r="XA93" s="25"/>
      <c r="XB93" s="25"/>
      <c r="XC93" s="25"/>
      <c r="XD93" s="25"/>
      <c r="XE93" s="25"/>
      <c r="XF93" s="25"/>
      <c r="XG93" s="25"/>
      <c r="XH93" s="25"/>
      <c r="XI93" s="25"/>
      <c r="XJ93" s="25"/>
      <c r="XK93" s="25"/>
      <c r="XL93" s="25"/>
      <c r="XM93" s="25"/>
      <c r="XN93" s="25"/>
      <c r="XO93" s="25"/>
      <c r="XP93" s="25"/>
      <c r="XQ93" s="25"/>
      <c r="XR93" s="25"/>
      <c r="XS93" s="25"/>
      <c r="XT93" s="25"/>
      <c r="XU93" s="25"/>
      <c r="XV93" s="25"/>
      <c r="XW93" s="25"/>
      <c r="XX93" s="25"/>
      <c r="XY93" s="25"/>
      <c r="XZ93" s="25"/>
      <c r="YA93" s="25"/>
      <c r="YB93" s="25"/>
      <c r="YC93" s="25"/>
      <c r="YD93" s="25"/>
      <c r="YE93" s="25"/>
      <c r="YF93" s="25"/>
      <c r="YG93" s="25"/>
      <c r="YH93" s="25"/>
      <c r="YI93" s="25"/>
      <c r="YJ93" s="25"/>
      <c r="YK93" s="25"/>
      <c r="YL93" s="25"/>
      <c r="YM93" s="25"/>
      <c r="YN93" s="25"/>
      <c r="YO93" s="25"/>
      <c r="YP93" s="25"/>
      <c r="YQ93" s="25"/>
      <c r="YR93" s="25"/>
      <c r="YS93" s="25"/>
      <c r="YT93" s="25"/>
      <c r="YU93" s="25"/>
      <c r="YV93" s="25"/>
      <c r="YW93" s="25"/>
      <c r="YX93" s="25"/>
      <c r="YY93" s="25"/>
      <c r="YZ93" s="25"/>
      <c r="ZA93" s="25"/>
      <c r="ZB93" s="25"/>
      <c r="ZC93" s="25"/>
      <c r="ZD93" s="25"/>
      <c r="ZE93" s="25"/>
      <c r="ZF93" s="25"/>
      <c r="ZG93" s="25"/>
      <c r="ZH93" s="25"/>
      <c r="ZI93" s="25"/>
      <c r="ZJ93" s="25"/>
      <c r="ZK93" s="25"/>
      <c r="ZL93" s="25"/>
      <c r="ZM93" s="25"/>
      <c r="ZN93" s="25"/>
      <c r="ZO93" s="25"/>
      <c r="ZP93" s="25"/>
      <c r="ZQ93" s="25"/>
      <c r="ZR93" s="25"/>
      <c r="ZS93" s="25"/>
      <c r="ZT93" s="25"/>
      <c r="ZU93" s="25"/>
      <c r="ZV93" s="25"/>
      <c r="ZW93" s="25"/>
      <c r="ZX93" s="25"/>
      <c r="ZY93" s="25"/>
      <c r="ZZ93" s="25"/>
      <c r="AAA93" s="25"/>
      <c r="AAB93" s="25"/>
      <c r="AAC93" s="25"/>
      <c r="AAD93" s="25"/>
      <c r="AAE93" s="25"/>
      <c r="AAF93" s="25"/>
      <c r="AAG93" s="25"/>
      <c r="AAH93" s="25"/>
      <c r="AAI93" s="25"/>
      <c r="AAJ93" s="25"/>
      <c r="AAK93" s="25"/>
      <c r="AAL93" s="25"/>
      <c r="AAM93" s="25"/>
      <c r="AAN93" s="25"/>
      <c r="AAO93" s="25"/>
      <c r="AAP93" s="25"/>
      <c r="AAQ93" s="25"/>
      <c r="AAR93" s="25"/>
      <c r="AAS93" s="25"/>
      <c r="AAT93" s="25"/>
      <c r="AAU93" s="25"/>
      <c r="AAV93" s="25"/>
      <c r="AAW93" s="25"/>
      <c r="AAX93" s="25"/>
      <c r="AAY93" s="25"/>
      <c r="AAZ93" s="25"/>
      <c r="ABA93" s="25"/>
      <c r="ABB93" s="25"/>
      <c r="ABC93" s="25"/>
      <c r="ABD93" s="25"/>
      <c r="ABE93" s="25"/>
      <c r="ABF93" s="25"/>
      <c r="ABG93" s="25"/>
      <c r="ABH93" s="25"/>
      <c r="ABI93" s="25"/>
      <c r="ABJ93" s="25"/>
      <c r="ABK93" s="25"/>
      <c r="ABL93" s="25"/>
      <c r="ABM93" s="25"/>
      <c r="ABN93" s="25"/>
      <c r="ABO93" s="25"/>
      <c r="ABP93" s="25"/>
      <c r="ABQ93" s="25"/>
      <c r="ABR93" s="25"/>
      <c r="ABS93" s="25"/>
      <c r="ABT93" s="25"/>
      <c r="ABU93" s="25"/>
      <c r="ABV93" s="25"/>
      <c r="ABW93" s="25"/>
      <c r="ABX93" s="25"/>
      <c r="ABY93" s="25"/>
      <c r="ABZ93" s="25"/>
      <c r="ACA93" s="25"/>
      <c r="ACB93" s="25"/>
      <c r="ACC93" s="25"/>
      <c r="ACD93" s="25"/>
      <c r="ACE93" s="25"/>
      <c r="ACF93" s="25"/>
      <c r="ACG93" s="25"/>
      <c r="ACH93" s="25"/>
      <c r="ACI93" s="25"/>
      <c r="ACJ93" s="25"/>
      <c r="ACK93" s="25"/>
      <c r="ACL93" s="25"/>
      <c r="ACM93" s="25"/>
      <c r="ACN93" s="25"/>
      <c r="ACO93" s="25"/>
      <c r="ACP93" s="25"/>
      <c r="ACQ93" s="25"/>
      <c r="ACR93" s="25"/>
      <c r="ACS93" s="25"/>
      <c r="ACT93" s="25"/>
      <c r="ACU93" s="25"/>
      <c r="ACV93" s="25"/>
      <c r="ACW93" s="25"/>
      <c r="ACX93" s="25"/>
      <c r="ACY93" s="25"/>
      <c r="ACZ93" s="25"/>
      <c r="ADA93" s="25"/>
      <c r="ADB93" s="25"/>
      <c r="ADC93" s="25"/>
      <c r="ADD93" s="25"/>
      <c r="ADE93" s="25"/>
      <c r="ADF93" s="25"/>
      <c r="ADG93" s="25"/>
      <c r="ADH93" s="25"/>
      <c r="ADI93" s="25"/>
      <c r="ADJ93" s="25"/>
      <c r="ADK93" s="25"/>
      <c r="ADL93" s="25"/>
      <c r="ADM93" s="25"/>
      <c r="ADN93" s="25"/>
      <c r="ADO93" s="25"/>
      <c r="ADP93" s="25"/>
      <c r="ADQ93" s="25"/>
      <c r="ADR93" s="25"/>
      <c r="ADS93" s="25"/>
      <c r="ADT93" s="25"/>
      <c r="ADU93" s="25"/>
      <c r="ADV93" s="25"/>
      <c r="ADW93" s="25"/>
      <c r="ADX93" s="25"/>
      <c r="ADY93" s="25"/>
      <c r="ADZ93" s="25"/>
      <c r="AEA93" s="25"/>
      <c r="AEB93" s="25"/>
      <c r="AEC93" s="25"/>
      <c r="AED93" s="25"/>
      <c r="AEE93" s="25"/>
      <c r="AEF93" s="25"/>
      <c r="AEG93" s="25"/>
      <c r="AEH93" s="25"/>
      <c r="AEI93" s="25"/>
      <c r="AEJ93" s="25"/>
      <c r="AEK93" s="25"/>
      <c r="AEL93" s="25"/>
      <c r="AEM93" s="25"/>
      <c r="AEN93" s="25"/>
      <c r="AEO93" s="25"/>
      <c r="AEP93" s="25"/>
      <c r="AEQ93" s="25"/>
      <c r="AER93" s="25"/>
      <c r="AES93" s="25"/>
      <c r="AET93" s="25"/>
      <c r="AEU93" s="25"/>
      <c r="AEV93" s="25"/>
      <c r="AEW93" s="25"/>
      <c r="AEX93" s="25"/>
      <c r="AEY93" s="25"/>
      <c r="AEZ93" s="25"/>
      <c r="AFA93" s="25"/>
      <c r="AFB93" s="25"/>
      <c r="AFC93" s="25"/>
      <c r="AFD93" s="25"/>
      <c r="AFE93" s="25"/>
      <c r="AFF93" s="25"/>
      <c r="AFG93" s="25"/>
      <c r="AFH93" s="25"/>
      <c r="AFI93" s="25"/>
      <c r="AFJ93" s="25"/>
      <c r="AFK93" s="25"/>
      <c r="AFL93" s="25"/>
      <c r="AFM93" s="25"/>
      <c r="AFN93" s="25"/>
      <c r="AFO93" s="25"/>
      <c r="AFP93" s="25"/>
      <c r="AFQ93" s="25"/>
      <c r="AFR93" s="25"/>
      <c r="AFS93" s="25"/>
      <c r="AFT93" s="25"/>
      <c r="AFU93" s="25"/>
      <c r="AFV93" s="25"/>
      <c r="AFW93" s="25"/>
      <c r="AFX93" s="25"/>
      <c r="AFY93" s="25"/>
      <c r="AFZ93" s="25"/>
      <c r="AGA93" s="25"/>
      <c r="AGB93" s="25"/>
      <c r="AGC93" s="25"/>
      <c r="AGD93" s="25"/>
      <c r="AGE93" s="25"/>
      <c r="AGF93" s="25"/>
      <c r="AGG93" s="25"/>
      <c r="AGH93" s="25"/>
      <c r="AGI93" s="25"/>
      <c r="AGJ93" s="25"/>
      <c r="AGK93" s="25"/>
      <c r="AGL93" s="25"/>
      <c r="AGM93" s="25"/>
      <c r="AGN93" s="25"/>
      <c r="AGO93" s="25"/>
      <c r="AGP93" s="25"/>
      <c r="AGQ93" s="25"/>
      <c r="AGR93" s="25"/>
      <c r="AGS93" s="25"/>
      <c r="AGT93" s="25"/>
      <c r="AGU93" s="25"/>
      <c r="AGV93" s="25"/>
      <c r="AGW93" s="25"/>
      <c r="AGX93" s="25"/>
      <c r="AGY93" s="25"/>
      <c r="AGZ93" s="25"/>
      <c r="AHA93" s="25"/>
      <c r="AHB93" s="25"/>
      <c r="AHC93" s="25"/>
      <c r="AHD93" s="25"/>
      <c r="AHE93" s="25"/>
      <c r="AHF93" s="25"/>
      <c r="AHG93" s="25"/>
      <c r="AHH93" s="25"/>
      <c r="AHI93" s="25"/>
      <c r="AHJ93" s="25"/>
      <c r="AHK93" s="25"/>
      <c r="AHL93" s="25"/>
      <c r="AHM93" s="25"/>
      <c r="AHN93" s="25"/>
      <c r="AHO93" s="25"/>
      <c r="AHP93" s="25"/>
      <c r="AHQ93" s="25"/>
      <c r="AHR93" s="25"/>
      <c r="AHS93" s="25"/>
      <c r="AHT93" s="25"/>
      <c r="AHU93" s="25"/>
      <c r="AHV93" s="25"/>
      <c r="AHW93" s="25"/>
      <c r="AHX93" s="25"/>
      <c r="AHY93" s="25"/>
      <c r="AHZ93" s="25"/>
      <c r="AIA93" s="25"/>
      <c r="AIB93" s="25"/>
      <c r="AIC93" s="25"/>
      <c r="AID93" s="25"/>
      <c r="AIE93" s="25"/>
      <c r="AIF93" s="25"/>
      <c r="AIG93" s="25"/>
      <c r="AIH93" s="25"/>
      <c r="AII93" s="25"/>
      <c r="AIJ93" s="25"/>
      <c r="AIK93" s="25"/>
      <c r="AIL93" s="25"/>
      <c r="AIM93" s="25"/>
      <c r="AIN93" s="25"/>
      <c r="AIO93" s="25"/>
      <c r="AIP93" s="25"/>
      <c r="AIQ93" s="25"/>
      <c r="AIR93" s="25"/>
      <c r="AIS93" s="25"/>
      <c r="AIT93" s="25"/>
      <c r="AIU93" s="25"/>
      <c r="AIV93" s="25"/>
      <c r="AIW93" s="25"/>
      <c r="AIX93" s="25"/>
      <c r="AIY93" s="25"/>
      <c r="AIZ93" s="25"/>
      <c r="AJA93" s="25"/>
      <c r="AJB93" s="25"/>
      <c r="AJC93" s="25"/>
      <c r="AJD93" s="25"/>
      <c r="AJE93" s="25"/>
      <c r="AJF93" s="25"/>
      <c r="AJG93" s="25"/>
      <c r="AJH93" s="25"/>
      <c r="AJI93" s="25"/>
      <c r="AJJ93" s="25"/>
      <c r="AJK93" s="25"/>
      <c r="AJL93" s="25"/>
      <c r="AJM93" s="25"/>
      <c r="AJN93" s="25"/>
      <c r="AJO93" s="25"/>
      <c r="AJP93" s="25"/>
      <c r="AJQ93" s="25"/>
      <c r="AJR93" s="25"/>
      <c r="AJS93" s="25"/>
      <c r="AJT93" s="25"/>
      <c r="AJU93" s="25"/>
      <c r="AJV93" s="25"/>
      <c r="AJW93" s="25"/>
      <c r="AJX93" s="25"/>
      <c r="AJY93" s="25"/>
      <c r="AJZ93" s="25"/>
      <c r="AKA93" s="25"/>
      <c r="AKB93" s="25"/>
      <c r="AKC93" s="25"/>
      <c r="AKD93" s="25"/>
      <c r="AKE93" s="25"/>
      <c r="AKF93" s="25"/>
      <c r="AKG93" s="25"/>
      <c r="AKH93" s="25"/>
      <c r="AKI93" s="25"/>
      <c r="AKJ93" s="25"/>
      <c r="AKK93" s="25"/>
      <c r="AKL93" s="25"/>
      <c r="AKM93" s="25"/>
      <c r="AKN93" s="25"/>
      <c r="AKO93" s="25"/>
      <c r="AKP93" s="25"/>
      <c r="AKQ93" s="25"/>
      <c r="AKR93" s="25"/>
      <c r="AKS93" s="25"/>
      <c r="AKT93" s="25"/>
      <c r="AKU93" s="25"/>
      <c r="AKV93" s="25"/>
      <c r="AKW93" s="25"/>
      <c r="AKX93" s="25"/>
      <c r="AKY93" s="25"/>
      <c r="AKZ93" s="25"/>
      <c r="ALA93" s="25"/>
      <c r="ALB93" s="25"/>
      <c r="ALC93" s="25"/>
      <c r="ALD93" s="25"/>
      <c r="ALE93" s="25"/>
      <c r="ALF93" s="25"/>
      <c r="ALG93" s="25"/>
      <c r="ALH93" s="25"/>
      <c r="ALI93" s="25"/>
      <c r="ALJ93" s="25"/>
      <c r="ALK93" s="25"/>
      <c r="ALL93" s="25"/>
      <c r="ALM93" s="25"/>
      <c r="ALN93" s="25"/>
      <c r="ALO93" s="25"/>
      <c r="ALP93" s="25"/>
      <c r="ALQ93" s="25"/>
      <c r="ALR93" s="25"/>
      <c r="ALS93" s="25"/>
      <c r="ALT93" s="25"/>
      <c r="ALU93" s="25"/>
      <c r="ALV93" s="25"/>
      <c r="ALW93" s="25"/>
      <c r="ALX93" s="25"/>
      <c r="ALY93" s="25"/>
      <c r="ALZ93" s="25"/>
      <c r="AMA93" s="25"/>
      <c r="AMB93" s="25"/>
      <c r="AMC93" s="25"/>
      <c r="AMD93" s="25"/>
      <c r="AME93" s="25"/>
      <c r="AMF93" s="25"/>
      <c r="AMG93" s="25"/>
      <c r="AMH93" s="25"/>
      <c r="AMI93" s="25"/>
      <c r="AMJ93" s="25"/>
      <c r="AMK93" s="25"/>
      <c r="AML93" s="25"/>
      <c r="AMM93" s="25"/>
      <c r="AMN93" s="25"/>
      <c r="AMO93" s="25"/>
      <c r="AMP93" s="25"/>
      <c r="AMQ93" s="25"/>
      <c r="AMR93" s="25"/>
      <c r="AMS93" s="25"/>
      <c r="AMT93" s="25"/>
      <c r="AMU93" s="25"/>
      <c r="AMV93" s="25"/>
      <c r="AMW93" s="25"/>
      <c r="AMX93" s="25"/>
      <c r="AMY93" s="25"/>
      <c r="AMZ93" s="25"/>
      <c r="ANA93" s="25"/>
      <c r="ANB93" s="25"/>
      <c r="ANC93" s="25"/>
      <c r="AND93" s="25"/>
      <c r="ANE93" s="25"/>
      <c r="ANF93" s="25"/>
      <c r="ANG93" s="25"/>
      <c r="ANH93" s="25"/>
      <c r="ANI93" s="25"/>
      <c r="ANJ93" s="25"/>
      <c r="ANK93" s="25"/>
      <c r="ANL93" s="25"/>
      <c r="ANM93" s="25"/>
      <c r="ANN93" s="25"/>
      <c r="ANO93" s="25"/>
      <c r="ANP93" s="25"/>
      <c r="ANQ93" s="25"/>
      <c r="ANR93" s="25"/>
      <c r="ANS93" s="25"/>
      <c r="ANT93" s="25"/>
      <c r="ANU93" s="25"/>
      <c r="ANV93" s="25"/>
      <c r="ANW93" s="25"/>
      <c r="ANX93" s="25"/>
      <c r="ANY93" s="25"/>
      <c r="ANZ93" s="25"/>
      <c r="AOA93" s="25"/>
      <c r="AOB93" s="25"/>
      <c r="AOC93" s="25"/>
      <c r="AOD93" s="25"/>
      <c r="AOE93" s="25"/>
      <c r="AOF93" s="25"/>
      <c r="AOG93" s="25"/>
      <c r="AOH93" s="25"/>
      <c r="AOI93" s="25"/>
      <c r="AOJ93" s="25"/>
      <c r="AOK93" s="25"/>
      <c r="AOL93" s="25"/>
      <c r="AOM93" s="25"/>
      <c r="AON93" s="25"/>
      <c r="AOO93" s="25"/>
      <c r="AOP93" s="25"/>
      <c r="AOQ93" s="25"/>
      <c r="AOR93" s="25"/>
      <c r="AOS93" s="25"/>
      <c r="AOT93" s="25"/>
      <c r="AOU93" s="25"/>
      <c r="AOV93" s="25"/>
      <c r="AOW93" s="25"/>
      <c r="AOX93" s="25"/>
      <c r="AOY93" s="25"/>
      <c r="AOZ93" s="25"/>
      <c r="APA93" s="25"/>
      <c r="APB93" s="25"/>
      <c r="APC93" s="25"/>
      <c r="APD93" s="25"/>
      <c r="APE93" s="25"/>
      <c r="APF93" s="25"/>
      <c r="APG93" s="25"/>
      <c r="APH93" s="25"/>
      <c r="API93" s="25"/>
      <c r="APJ93" s="25"/>
      <c r="APK93" s="25"/>
      <c r="APL93" s="25"/>
      <c r="APM93" s="25"/>
      <c r="APN93" s="25"/>
      <c r="APO93" s="25"/>
      <c r="APP93" s="25"/>
      <c r="APQ93" s="25"/>
      <c r="APR93" s="25"/>
      <c r="APS93" s="25"/>
      <c r="APT93" s="25"/>
      <c r="APU93" s="25"/>
      <c r="APV93" s="25"/>
      <c r="APW93" s="25"/>
      <c r="APX93" s="25"/>
      <c r="APY93" s="25"/>
      <c r="APZ93" s="25"/>
      <c r="AQA93" s="25"/>
      <c r="AQB93" s="25"/>
      <c r="AQC93" s="25"/>
      <c r="AQD93" s="25"/>
      <c r="AQE93" s="25"/>
      <c r="AQF93" s="25"/>
      <c r="AQG93" s="25"/>
      <c r="AQH93" s="25"/>
      <c r="AQI93" s="25"/>
      <c r="AQJ93" s="25"/>
      <c r="AQK93" s="25"/>
      <c r="AQL93" s="25"/>
      <c r="AQM93" s="25"/>
      <c r="AQN93" s="25"/>
      <c r="AQO93" s="25"/>
      <c r="AQP93" s="25"/>
      <c r="AQQ93" s="25"/>
      <c r="AQR93" s="25"/>
      <c r="AQS93" s="25"/>
      <c r="AQT93" s="25"/>
      <c r="AQU93" s="25"/>
      <c r="AQV93" s="25"/>
      <c r="AQW93" s="25"/>
      <c r="AQX93" s="25"/>
      <c r="AQY93" s="25"/>
      <c r="AQZ93" s="25"/>
      <c r="ARA93" s="25"/>
      <c r="ARB93" s="25"/>
      <c r="ARC93" s="25"/>
      <c r="ARD93" s="25"/>
      <c r="ARE93" s="25"/>
      <c r="ARF93" s="25"/>
      <c r="ARG93" s="25"/>
      <c r="ARH93" s="25"/>
      <c r="ARI93" s="25"/>
      <c r="ARJ93" s="25"/>
      <c r="ARK93" s="25"/>
      <c r="ARL93" s="25"/>
      <c r="ARM93" s="25"/>
      <c r="ARN93" s="25"/>
      <c r="ARO93" s="25"/>
      <c r="ARP93" s="25"/>
      <c r="ARQ93" s="25"/>
      <c r="ARR93" s="25"/>
      <c r="ARS93" s="25"/>
      <c r="ART93" s="25"/>
      <c r="ARU93" s="25"/>
      <c r="ARV93" s="25"/>
      <c r="ARW93" s="25"/>
      <c r="ARX93" s="25"/>
      <c r="ARY93" s="25"/>
      <c r="ARZ93" s="25"/>
      <c r="ASA93" s="25"/>
      <c r="ASB93" s="25"/>
      <c r="ASC93" s="25"/>
      <c r="ASD93" s="25"/>
      <c r="ASE93" s="25"/>
      <c r="ASF93" s="25"/>
      <c r="ASG93" s="25"/>
      <c r="ASH93" s="25"/>
      <c r="ASI93" s="25"/>
      <c r="ASJ93" s="25"/>
      <c r="ASK93" s="25"/>
      <c r="ASL93" s="25"/>
      <c r="ASM93" s="25"/>
      <c r="ASN93" s="25"/>
      <c r="ASO93" s="25"/>
      <c r="ASP93" s="25"/>
      <c r="ASQ93" s="25"/>
      <c r="ASR93" s="25"/>
      <c r="ASS93" s="25"/>
      <c r="AST93" s="25"/>
      <c r="ASU93" s="25"/>
      <c r="ASV93" s="25"/>
      <c r="ASW93" s="25"/>
      <c r="ASX93" s="25"/>
      <c r="ASY93" s="25"/>
      <c r="ASZ93" s="25"/>
      <c r="ATA93" s="25"/>
      <c r="ATB93" s="25"/>
      <c r="ATC93" s="25"/>
      <c r="ATD93" s="25"/>
      <c r="ATE93" s="25"/>
      <c r="ATF93" s="25"/>
      <c r="ATG93" s="25"/>
      <c r="ATH93" s="25"/>
      <c r="ATI93" s="25"/>
      <c r="ATJ93" s="25"/>
      <c r="ATK93" s="25"/>
      <c r="ATL93" s="25"/>
      <c r="ATM93" s="25"/>
      <c r="ATN93" s="25"/>
      <c r="ATO93" s="25"/>
      <c r="ATP93" s="25"/>
      <c r="ATQ93" s="25"/>
      <c r="ATR93" s="25"/>
      <c r="ATS93" s="25"/>
      <c r="ATT93" s="25"/>
      <c r="ATU93" s="25"/>
      <c r="ATV93" s="25"/>
      <c r="ATW93" s="25"/>
      <c r="ATX93" s="25"/>
      <c r="ATY93" s="25"/>
      <c r="ATZ93" s="25"/>
      <c r="AUA93" s="25"/>
      <c r="AUB93" s="25"/>
      <c r="AUC93" s="25"/>
      <c r="AUD93" s="25"/>
      <c r="AUE93" s="25"/>
      <c r="AUF93" s="25"/>
      <c r="AUG93" s="25"/>
      <c r="AUH93" s="25"/>
      <c r="AUI93" s="25"/>
      <c r="AUJ93" s="25"/>
      <c r="AUK93" s="25"/>
      <c r="AUL93" s="25"/>
      <c r="AUM93" s="25"/>
      <c r="AUN93" s="25"/>
      <c r="AUO93" s="25"/>
      <c r="AUP93" s="25"/>
      <c r="AUQ93" s="25"/>
      <c r="AUR93" s="25"/>
      <c r="AUS93" s="25"/>
      <c r="AUT93" s="25"/>
      <c r="AUU93" s="25"/>
      <c r="AUV93" s="25"/>
      <c r="AUW93" s="25"/>
      <c r="AUX93" s="25"/>
      <c r="AUY93" s="25"/>
      <c r="AUZ93" s="25"/>
      <c r="AVA93" s="25"/>
      <c r="AVB93" s="25"/>
      <c r="AVC93" s="25"/>
      <c r="AVD93" s="25"/>
      <c r="AVE93" s="25"/>
      <c r="AVF93" s="25"/>
      <c r="AVG93" s="25"/>
      <c r="AVH93" s="25"/>
      <c r="AVI93" s="25"/>
      <c r="AVJ93" s="25"/>
      <c r="AVK93" s="25"/>
      <c r="AVL93" s="25"/>
      <c r="AVM93" s="25"/>
      <c r="AVN93" s="25"/>
      <c r="AVO93" s="25"/>
      <c r="AVP93" s="25"/>
      <c r="AVQ93" s="25"/>
      <c r="AVR93" s="25"/>
      <c r="AVS93" s="25"/>
      <c r="AVT93" s="25"/>
      <c r="AVU93" s="25"/>
      <c r="AVV93" s="25"/>
      <c r="AVW93" s="25"/>
      <c r="AVX93" s="25"/>
      <c r="AVY93" s="25"/>
      <c r="AVZ93" s="25"/>
      <c r="AWA93" s="25"/>
      <c r="AWB93" s="25"/>
      <c r="AWC93" s="25"/>
      <c r="AWD93" s="25"/>
      <c r="AWE93" s="25"/>
      <c r="AWF93" s="25"/>
      <c r="AWG93" s="25"/>
      <c r="AWH93" s="25"/>
    </row>
    <row r="94" spans="1:1282" s="25" customFormat="1" ht="15.95" customHeight="1" x14ac:dyDescent="0.25">
      <c r="A94" s="238">
        <v>20</v>
      </c>
      <c r="B94" s="222" t="s">
        <v>91</v>
      </c>
      <c r="C94" s="222"/>
      <c r="D94" s="226" t="s">
        <v>92</v>
      </c>
      <c r="E94" s="70" t="s">
        <v>20</v>
      </c>
      <c r="F94" s="187">
        <v>100000</v>
      </c>
      <c r="G94" s="21"/>
      <c r="H94" s="22"/>
      <c r="I94" s="22"/>
      <c r="J94" s="22"/>
      <c r="K94" s="22"/>
      <c r="L94" s="22"/>
      <c r="M94" s="22"/>
      <c r="N94" s="22"/>
      <c r="O94" s="22"/>
      <c r="P94" s="22"/>
      <c r="Q94" s="22"/>
      <c r="R94" s="22"/>
      <c r="S94" s="22"/>
      <c r="T94" s="22"/>
      <c r="U94" s="22"/>
      <c r="V94" s="22"/>
      <c r="W94" s="22"/>
      <c r="X94" s="22"/>
      <c r="Y94" s="22"/>
      <c r="Z94" s="22"/>
      <c r="AA94" s="182"/>
      <c r="AB94" s="229"/>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row>
    <row r="95" spans="1:1282" s="25" customFormat="1" ht="15.95" customHeight="1" x14ac:dyDescent="0.25">
      <c r="A95" s="220"/>
      <c r="B95" s="223"/>
      <c r="C95" s="223"/>
      <c r="D95" s="227"/>
      <c r="E95" s="65" t="s">
        <v>25</v>
      </c>
      <c r="F95" s="188">
        <v>150000</v>
      </c>
      <c r="G95" s="27"/>
      <c r="H95" s="32"/>
      <c r="I95" s="32"/>
      <c r="J95" s="32"/>
      <c r="K95" s="32"/>
      <c r="L95" s="32"/>
      <c r="M95" s="32"/>
      <c r="N95" s="32"/>
      <c r="O95" s="32"/>
      <c r="P95" s="32"/>
      <c r="Q95" s="32"/>
      <c r="R95" s="32"/>
      <c r="S95" s="32"/>
      <c r="T95" s="32"/>
      <c r="U95" s="32"/>
      <c r="V95" s="32"/>
      <c r="W95" s="32"/>
      <c r="X95" s="32"/>
      <c r="Y95" s="32"/>
      <c r="Z95" s="32"/>
      <c r="AA95" s="168"/>
      <c r="AB95" s="230"/>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row>
    <row r="96" spans="1:1282" s="25" customFormat="1" ht="15.95" customHeight="1" x14ac:dyDescent="0.25">
      <c r="A96" s="220"/>
      <c r="B96" s="223"/>
      <c r="C96" s="223"/>
      <c r="D96" s="227"/>
      <c r="E96" s="156" t="s">
        <v>26</v>
      </c>
      <c r="F96" s="189">
        <v>750000</v>
      </c>
      <c r="G96" s="139"/>
      <c r="H96" s="137"/>
      <c r="I96" s="137"/>
      <c r="J96" s="137"/>
      <c r="K96" s="137"/>
      <c r="L96" s="137"/>
      <c r="M96" s="137"/>
      <c r="N96" s="137"/>
      <c r="O96" s="137"/>
      <c r="P96" s="137"/>
      <c r="Q96" s="137"/>
      <c r="R96" s="137"/>
      <c r="S96" s="137"/>
      <c r="T96" s="137"/>
      <c r="U96" s="137"/>
      <c r="V96" s="137"/>
      <c r="W96" s="137"/>
      <c r="X96" s="137"/>
      <c r="Y96" s="137"/>
      <c r="Z96" s="137"/>
      <c r="AA96" s="166"/>
      <c r="AB96" s="230"/>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row>
    <row r="97" spans="1:94" s="25" customFormat="1" ht="15.95" customHeight="1" thickBot="1" x14ac:dyDescent="0.3">
      <c r="A97" s="220"/>
      <c r="B97" s="224"/>
      <c r="C97" s="224"/>
      <c r="D97" s="239"/>
      <c r="E97" s="65" t="s">
        <v>83</v>
      </c>
      <c r="F97" s="190">
        <f>SUM(F94:F96)</f>
        <v>1000000</v>
      </c>
      <c r="G97" s="183"/>
      <c r="H97" s="38"/>
      <c r="I97" s="38"/>
      <c r="J97" s="38"/>
      <c r="K97" s="38"/>
      <c r="L97" s="38"/>
      <c r="M97" s="38"/>
      <c r="N97" s="38"/>
      <c r="O97" s="38"/>
      <c r="P97" s="38"/>
      <c r="Q97" s="38"/>
      <c r="R97" s="38"/>
      <c r="S97" s="38"/>
      <c r="T97" s="38"/>
      <c r="U97" s="38"/>
      <c r="V97" s="38"/>
      <c r="W97" s="38"/>
      <c r="X97" s="38"/>
      <c r="Y97" s="38"/>
      <c r="Z97" s="38"/>
      <c r="AA97" s="167"/>
      <c r="AB97" s="232"/>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row>
    <row r="98" spans="1:94" s="25" customFormat="1" ht="15.95" customHeight="1" x14ac:dyDescent="0.25">
      <c r="A98" s="219">
        <v>21</v>
      </c>
      <c r="B98" s="222" t="s">
        <v>91</v>
      </c>
      <c r="C98" s="222"/>
      <c r="D98" s="226" t="s">
        <v>107</v>
      </c>
      <c r="E98" s="70" t="s">
        <v>20</v>
      </c>
      <c r="F98" s="187">
        <v>20000</v>
      </c>
      <c r="G98" s="184"/>
      <c r="H98" s="185"/>
      <c r="I98" s="185"/>
      <c r="J98" s="185"/>
      <c r="K98" s="185"/>
      <c r="L98" s="185"/>
      <c r="M98" s="185"/>
      <c r="N98" s="185"/>
      <c r="O98" s="185"/>
      <c r="P98" s="185"/>
      <c r="Q98" s="185"/>
      <c r="R98" s="185"/>
      <c r="S98" s="185"/>
      <c r="T98" s="185"/>
      <c r="U98" s="185"/>
      <c r="V98" s="185"/>
      <c r="W98" s="185"/>
      <c r="X98" s="185"/>
      <c r="Y98" s="185"/>
      <c r="Z98" s="185"/>
      <c r="AA98" s="186"/>
      <c r="AB98" s="229"/>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row>
    <row r="99" spans="1:94" s="25" customFormat="1" ht="15.95" customHeight="1" x14ac:dyDescent="0.25">
      <c r="A99" s="220"/>
      <c r="B99" s="223"/>
      <c r="C99" s="223"/>
      <c r="D99" s="227"/>
      <c r="E99" s="65" t="s">
        <v>25</v>
      </c>
      <c r="F99" s="188"/>
      <c r="G99" s="139"/>
      <c r="H99" s="137"/>
      <c r="I99" s="137"/>
      <c r="J99" s="137"/>
      <c r="K99" s="137"/>
      <c r="L99" s="137"/>
      <c r="M99" s="137"/>
      <c r="N99" s="137"/>
      <c r="O99" s="137"/>
      <c r="P99" s="137"/>
      <c r="Q99" s="137"/>
      <c r="R99" s="137"/>
      <c r="S99" s="137"/>
      <c r="T99" s="137"/>
      <c r="U99" s="137"/>
      <c r="V99" s="137"/>
      <c r="W99" s="137"/>
      <c r="X99" s="137"/>
      <c r="Y99" s="137"/>
      <c r="Z99" s="137"/>
      <c r="AA99" s="166"/>
      <c r="AB99" s="230"/>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row>
    <row r="100" spans="1:94" s="25" customFormat="1" ht="15.95" customHeight="1" x14ac:dyDescent="0.25">
      <c r="A100" s="220"/>
      <c r="B100" s="223"/>
      <c r="C100" s="223"/>
      <c r="D100" s="227"/>
      <c r="E100" s="156" t="s">
        <v>26</v>
      </c>
      <c r="F100" s="189">
        <v>150000</v>
      </c>
      <c r="G100" s="139"/>
      <c r="H100" s="137"/>
      <c r="I100" s="137"/>
      <c r="J100" s="137"/>
      <c r="K100" s="137"/>
      <c r="L100" s="137"/>
      <c r="M100" s="137"/>
      <c r="N100" s="137"/>
      <c r="O100" s="137"/>
      <c r="P100" s="137"/>
      <c r="Q100" s="137"/>
      <c r="R100" s="137"/>
      <c r="S100" s="137"/>
      <c r="T100" s="137"/>
      <c r="U100" s="137"/>
      <c r="V100" s="137"/>
      <c r="W100" s="137"/>
      <c r="X100" s="137"/>
      <c r="Y100" s="137"/>
      <c r="Z100" s="137"/>
      <c r="AA100" s="166"/>
      <c r="AB100" s="230"/>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row>
    <row r="101" spans="1:94" s="25" customFormat="1" ht="15.95" customHeight="1" thickBot="1" x14ac:dyDescent="0.3">
      <c r="A101" s="220"/>
      <c r="B101" s="224"/>
      <c r="C101" s="224"/>
      <c r="D101" s="227"/>
      <c r="E101" s="65" t="s">
        <v>83</v>
      </c>
      <c r="F101" s="190">
        <f>SUM(F98:F100)</f>
        <v>170000</v>
      </c>
      <c r="G101" s="183"/>
      <c r="H101" s="38"/>
      <c r="I101" s="38"/>
      <c r="J101" s="38"/>
      <c r="K101" s="38"/>
      <c r="L101" s="38"/>
      <c r="M101" s="38"/>
      <c r="N101" s="38"/>
      <c r="O101" s="38"/>
      <c r="P101" s="38"/>
      <c r="Q101" s="38"/>
      <c r="R101" s="38"/>
      <c r="S101" s="38"/>
      <c r="T101" s="38"/>
      <c r="U101" s="38"/>
      <c r="V101" s="38"/>
      <c r="W101" s="38"/>
      <c r="X101" s="38"/>
      <c r="Y101" s="38"/>
      <c r="Z101" s="38"/>
      <c r="AA101" s="167"/>
      <c r="AB101" s="232"/>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row>
    <row r="102" spans="1:94" s="25" customFormat="1" ht="15.95" customHeight="1" x14ac:dyDescent="0.25">
      <c r="A102" s="219">
        <v>22</v>
      </c>
      <c r="B102" s="222" t="s">
        <v>91</v>
      </c>
      <c r="C102" s="222"/>
      <c r="D102" s="222" t="s">
        <v>93</v>
      </c>
      <c r="E102" s="70" t="s">
        <v>20</v>
      </c>
      <c r="F102" s="187">
        <v>90000</v>
      </c>
      <c r="G102" s="184"/>
      <c r="H102" s="185"/>
      <c r="I102" s="185"/>
      <c r="J102" s="185"/>
      <c r="K102" s="185"/>
      <c r="L102" s="185"/>
      <c r="M102" s="185"/>
      <c r="N102" s="185"/>
      <c r="O102" s="185"/>
      <c r="P102" s="185"/>
      <c r="Q102" s="185"/>
      <c r="R102" s="185"/>
      <c r="S102" s="185"/>
      <c r="T102" s="185"/>
      <c r="U102" s="185"/>
      <c r="V102" s="185"/>
      <c r="W102" s="185"/>
      <c r="X102" s="185"/>
      <c r="Y102" s="185"/>
      <c r="Z102" s="185"/>
      <c r="AA102" s="186"/>
      <c r="AB102" s="229"/>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row>
    <row r="103" spans="1:94" s="25" customFormat="1" ht="15.95" customHeight="1" x14ac:dyDescent="0.25">
      <c r="A103" s="220"/>
      <c r="B103" s="223"/>
      <c r="C103" s="223"/>
      <c r="D103" s="223"/>
      <c r="E103" s="65" t="s">
        <v>25</v>
      </c>
      <c r="F103" s="188">
        <v>100000</v>
      </c>
      <c r="G103" s="139"/>
      <c r="H103" s="137"/>
      <c r="I103" s="137"/>
      <c r="J103" s="137"/>
      <c r="K103" s="137"/>
      <c r="L103" s="137"/>
      <c r="M103" s="137"/>
      <c r="N103" s="137"/>
      <c r="O103" s="137"/>
      <c r="P103" s="137"/>
      <c r="Q103" s="137"/>
      <c r="R103" s="137"/>
      <c r="S103" s="137"/>
      <c r="T103" s="137"/>
      <c r="U103" s="137"/>
      <c r="V103" s="137"/>
      <c r="W103" s="137"/>
      <c r="X103" s="137"/>
      <c r="Y103" s="137"/>
      <c r="Z103" s="137"/>
      <c r="AA103" s="166"/>
      <c r="AB103" s="230"/>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row>
    <row r="104" spans="1:94" s="25" customFormat="1" ht="15.95" customHeight="1" x14ac:dyDescent="0.25">
      <c r="A104" s="220"/>
      <c r="B104" s="223"/>
      <c r="C104" s="223"/>
      <c r="D104" s="223"/>
      <c r="E104" s="156" t="s">
        <v>26</v>
      </c>
      <c r="F104" s="189">
        <v>400000</v>
      </c>
      <c r="G104" s="139"/>
      <c r="H104" s="137"/>
      <c r="I104" s="137"/>
      <c r="J104" s="137"/>
      <c r="K104" s="137"/>
      <c r="L104" s="137"/>
      <c r="M104" s="137"/>
      <c r="N104" s="137"/>
      <c r="O104" s="137"/>
      <c r="P104" s="137"/>
      <c r="Q104" s="137"/>
      <c r="R104" s="137"/>
      <c r="S104" s="137"/>
      <c r="T104" s="137"/>
      <c r="U104" s="137"/>
      <c r="V104" s="137"/>
      <c r="W104" s="137"/>
      <c r="X104" s="137"/>
      <c r="Y104" s="137"/>
      <c r="Z104" s="137"/>
      <c r="AA104" s="166"/>
      <c r="AB104" s="230"/>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row>
    <row r="105" spans="1:94" s="25" customFormat="1" ht="15.95" customHeight="1" thickBot="1" x14ac:dyDescent="0.3">
      <c r="A105" s="220"/>
      <c r="B105" s="224"/>
      <c r="C105" s="224"/>
      <c r="D105" s="225"/>
      <c r="E105" s="65" t="s">
        <v>83</v>
      </c>
      <c r="F105" s="190">
        <f>SUM(F102:F104)</f>
        <v>590000</v>
      </c>
      <c r="G105" s="183"/>
      <c r="H105" s="38"/>
      <c r="I105" s="38"/>
      <c r="J105" s="38"/>
      <c r="K105" s="38"/>
      <c r="L105" s="38"/>
      <c r="M105" s="38"/>
      <c r="N105" s="38"/>
      <c r="O105" s="38"/>
      <c r="P105" s="38"/>
      <c r="Q105" s="38"/>
      <c r="R105" s="38"/>
      <c r="S105" s="38"/>
      <c r="T105" s="38"/>
      <c r="U105" s="38"/>
      <c r="V105" s="38"/>
      <c r="W105" s="38"/>
      <c r="X105" s="38"/>
      <c r="Y105" s="38"/>
      <c r="Z105" s="38"/>
      <c r="AA105" s="167"/>
      <c r="AB105" s="232"/>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row>
    <row r="106" spans="1:94" s="25" customFormat="1" ht="15.95" customHeight="1" x14ac:dyDescent="0.25">
      <c r="A106" s="219">
        <v>23</v>
      </c>
      <c r="B106" s="222" t="s">
        <v>91</v>
      </c>
      <c r="C106" s="222"/>
      <c r="D106" s="226" t="s">
        <v>94</v>
      </c>
      <c r="E106" s="70" t="s">
        <v>20</v>
      </c>
      <c r="F106" s="187">
        <v>95000</v>
      </c>
      <c r="G106" s="184"/>
      <c r="H106" s="185"/>
      <c r="I106" s="185"/>
      <c r="J106" s="185"/>
      <c r="K106" s="185"/>
      <c r="L106" s="185"/>
      <c r="M106" s="185"/>
      <c r="N106" s="185"/>
      <c r="O106" s="185"/>
      <c r="P106" s="185"/>
      <c r="Q106" s="185"/>
      <c r="R106" s="185"/>
      <c r="S106" s="185"/>
      <c r="T106" s="185"/>
      <c r="U106" s="185"/>
      <c r="V106" s="185"/>
      <c r="W106" s="185"/>
      <c r="X106" s="185"/>
      <c r="Y106" s="185"/>
      <c r="Z106" s="185"/>
      <c r="AA106" s="186"/>
      <c r="AB106" s="229"/>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row>
    <row r="107" spans="1:94" s="25" customFormat="1" ht="15.95" customHeight="1" x14ac:dyDescent="0.25">
      <c r="A107" s="220"/>
      <c r="B107" s="223"/>
      <c r="C107" s="223"/>
      <c r="D107" s="227"/>
      <c r="E107" s="65" t="s">
        <v>25</v>
      </c>
      <c r="F107" s="188">
        <v>100000</v>
      </c>
      <c r="G107" s="139"/>
      <c r="H107" s="137"/>
      <c r="I107" s="137"/>
      <c r="J107" s="137"/>
      <c r="K107" s="137"/>
      <c r="L107" s="137"/>
      <c r="M107" s="137"/>
      <c r="N107" s="137"/>
      <c r="O107" s="137"/>
      <c r="P107" s="137"/>
      <c r="Q107" s="137"/>
      <c r="R107" s="137"/>
      <c r="S107" s="137"/>
      <c r="T107" s="137"/>
      <c r="U107" s="137"/>
      <c r="V107" s="137"/>
      <c r="W107" s="137"/>
      <c r="X107" s="137"/>
      <c r="Y107" s="137"/>
      <c r="Z107" s="137"/>
      <c r="AA107" s="166"/>
      <c r="AB107" s="230"/>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row>
    <row r="108" spans="1:94" s="25" customFormat="1" ht="15.95" customHeight="1" x14ac:dyDescent="0.25">
      <c r="A108" s="220"/>
      <c r="B108" s="223"/>
      <c r="C108" s="223"/>
      <c r="D108" s="227"/>
      <c r="E108" s="156" t="s">
        <v>26</v>
      </c>
      <c r="F108" s="189">
        <v>500000</v>
      </c>
      <c r="G108" s="139"/>
      <c r="H108" s="137"/>
      <c r="I108" s="137"/>
      <c r="J108" s="137"/>
      <c r="K108" s="137"/>
      <c r="L108" s="137"/>
      <c r="M108" s="137"/>
      <c r="N108" s="137"/>
      <c r="O108" s="137"/>
      <c r="P108" s="137"/>
      <c r="Q108" s="137"/>
      <c r="R108" s="137"/>
      <c r="S108" s="137"/>
      <c r="T108" s="137"/>
      <c r="U108" s="137"/>
      <c r="V108" s="137"/>
      <c r="W108" s="137"/>
      <c r="X108" s="137"/>
      <c r="Y108" s="137"/>
      <c r="Z108" s="137"/>
      <c r="AA108" s="166"/>
      <c r="AB108" s="230"/>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row>
    <row r="109" spans="1:94" s="25" customFormat="1" ht="15.95" customHeight="1" thickBot="1" x14ac:dyDescent="0.3">
      <c r="A109" s="220"/>
      <c r="B109" s="224"/>
      <c r="C109" s="224"/>
      <c r="D109" s="228"/>
      <c r="E109" s="65" t="s">
        <v>83</v>
      </c>
      <c r="F109" s="190">
        <f>SUM(F106:F108)</f>
        <v>695000</v>
      </c>
      <c r="G109" s="183"/>
      <c r="H109" s="38"/>
      <c r="I109" s="38"/>
      <c r="J109" s="38"/>
      <c r="K109" s="38"/>
      <c r="L109" s="38"/>
      <c r="M109" s="38"/>
      <c r="N109" s="38"/>
      <c r="O109" s="38"/>
      <c r="P109" s="38"/>
      <c r="Q109" s="38"/>
      <c r="R109" s="38"/>
      <c r="S109" s="38"/>
      <c r="T109" s="38"/>
      <c r="U109" s="38"/>
      <c r="V109" s="38"/>
      <c r="W109" s="38"/>
      <c r="X109" s="38"/>
      <c r="Y109" s="38"/>
      <c r="Z109" s="38"/>
      <c r="AA109" s="167"/>
      <c r="AB109" s="232"/>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row>
    <row r="110" spans="1:94" s="25" customFormat="1" ht="15.95" customHeight="1" x14ac:dyDescent="0.25">
      <c r="A110" s="219">
        <v>24</v>
      </c>
      <c r="B110" s="222" t="s">
        <v>91</v>
      </c>
      <c r="C110" s="222"/>
      <c r="D110" s="226" t="s">
        <v>95</v>
      </c>
      <c r="E110" s="70" t="s">
        <v>20</v>
      </c>
      <c r="F110" s="187">
        <v>100000</v>
      </c>
      <c r="G110" s="184"/>
      <c r="H110" s="185"/>
      <c r="I110" s="185"/>
      <c r="J110" s="185"/>
      <c r="K110" s="185"/>
      <c r="L110" s="185"/>
      <c r="M110" s="185"/>
      <c r="N110" s="185"/>
      <c r="O110" s="185"/>
      <c r="P110" s="185"/>
      <c r="Q110" s="185"/>
      <c r="R110" s="185"/>
      <c r="S110" s="185"/>
      <c r="T110" s="185"/>
      <c r="U110" s="185"/>
      <c r="V110" s="185"/>
      <c r="W110" s="185"/>
      <c r="X110" s="185"/>
      <c r="Y110" s="185"/>
      <c r="Z110" s="185"/>
      <c r="AA110" s="186"/>
      <c r="AB110" s="229"/>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row>
    <row r="111" spans="1:94" s="25" customFormat="1" ht="15.95" customHeight="1" x14ac:dyDescent="0.25">
      <c r="A111" s="220"/>
      <c r="B111" s="223"/>
      <c r="C111" s="223"/>
      <c r="D111" s="227"/>
      <c r="E111" s="65" t="s">
        <v>25</v>
      </c>
      <c r="F111" s="188">
        <v>150000</v>
      </c>
      <c r="G111" s="139"/>
      <c r="H111" s="137"/>
      <c r="I111" s="137"/>
      <c r="J111" s="137"/>
      <c r="K111" s="137"/>
      <c r="L111" s="137"/>
      <c r="M111" s="137"/>
      <c r="N111" s="137"/>
      <c r="O111" s="137"/>
      <c r="P111" s="137"/>
      <c r="Q111" s="137"/>
      <c r="R111" s="137"/>
      <c r="S111" s="137"/>
      <c r="T111" s="137"/>
      <c r="U111" s="137"/>
      <c r="V111" s="137"/>
      <c r="W111" s="137"/>
      <c r="X111" s="137"/>
      <c r="Y111" s="137"/>
      <c r="Z111" s="137"/>
      <c r="AA111" s="166"/>
      <c r="AB111" s="230"/>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row>
    <row r="112" spans="1:94" s="25" customFormat="1" ht="15.95" customHeight="1" x14ac:dyDescent="0.25">
      <c r="A112" s="220"/>
      <c r="B112" s="223"/>
      <c r="C112" s="223"/>
      <c r="D112" s="227"/>
      <c r="E112" s="156" t="s">
        <v>26</v>
      </c>
      <c r="F112" s="189">
        <v>500000</v>
      </c>
      <c r="G112" s="139"/>
      <c r="H112" s="137"/>
      <c r="I112" s="137"/>
      <c r="J112" s="137"/>
      <c r="K112" s="137"/>
      <c r="L112" s="137"/>
      <c r="M112" s="137"/>
      <c r="N112" s="137"/>
      <c r="O112" s="137"/>
      <c r="P112" s="137"/>
      <c r="Q112" s="137"/>
      <c r="R112" s="137"/>
      <c r="S112" s="137"/>
      <c r="T112" s="137"/>
      <c r="U112" s="137"/>
      <c r="V112" s="137"/>
      <c r="W112" s="137"/>
      <c r="X112" s="137"/>
      <c r="Y112" s="137"/>
      <c r="Z112" s="137"/>
      <c r="AA112" s="166"/>
      <c r="AB112" s="230"/>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row>
    <row r="113" spans="1:94" s="25" customFormat="1" ht="15.95" customHeight="1" thickBot="1" x14ac:dyDescent="0.3">
      <c r="A113" s="221"/>
      <c r="B113" s="224"/>
      <c r="C113" s="225"/>
      <c r="D113" s="228"/>
      <c r="E113" s="68" t="s">
        <v>83</v>
      </c>
      <c r="F113" s="190">
        <f>SUM(F110:F112)</f>
        <v>750000</v>
      </c>
      <c r="G113" s="183"/>
      <c r="H113" s="38"/>
      <c r="I113" s="38"/>
      <c r="J113" s="38"/>
      <c r="K113" s="38"/>
      <c r="L113" s="38"/>
      <c r="M113" s="38"/>
      <c r="N113" s="38"/>
      <c r="O113" s="38"/>
      <c r="P113" s="38"/>
      <c r="Q113" s="38"/>
      <c r="R113" s="38"/>
      <c r="S113" s="38"/>
      <c r="T113" s="38"/>
      <c r="U113" s="38"/>
      <c r="V113" s="38"/>
      <c r="W113" s="38"/>
      <c r="X113" s="38"/>
      <c r="Y113" s="38"/>
      <c r="Z113" s="38"/>
      <c r="AA113" s="167"/>
      <c r="AB113" s="232"/>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row>
    <row r="114" spans="1:94" s="25" customFormat="1" ht="15.95" customHeight="1" x14ac:dyDescent="0.25">
      <c r="A114" s="219">
        <v>25</v>
      </c>
      <c r="B114" s="222" t="s">
        <v>91</v>
      </c>
      <c r="C114" s="222"/>
      <c r="D114" s="226" t="s">
        <v>96</v>
      </c>
      <c r="E114" s="70" t="s">
        <v>20</v>
      </c>
      <c r="F114" s="187"/>
      <c r="G114" s="184"/>
      <c r="H114" s="185"/>
      <c r="I114" s="185"/>
      <c r="J114" s="185"/>
      <c r="K114" s="185"/>
      <c r="L114" s="185"/>
      <c r="M114" s="185"/>
      <c r="N114" s="185"/>
      <c r="O114" s="185"/>
      <c r="P114" s="185"/>
      <c r="Q114" s="185"/>
      <c r="R114" s="185"/>
      <c r="S114" s="185"/>
      <c r="T114" s="185"/>
      <c r="U114" s="185"/>
      <c r="V114" s="185"/>
      <c r="W114" s="185"/>
      <c r="X114" s="185"/>
      <c r="Y114" s="185"/>
      <c r="Z114" s="185"/>
      <c r="AA114" s="186"/>
      <c r="AB114" s="229"/>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row>
    <row r="115" spans="1:94" s="25" customFormat="1" ht="15.95" customHeight="1" x14ac:dyDescent="0.25">
      <c r="A115" s="220"/>
      <c r="B115" s="223"/>
      <c r="C115" s="223"/>
      <c r="D115" s="227"/>
      <c r="E115" s="65" t="s">
        <v>25</v>
      </c>
      <c r="F115" s="188"/>
      <c r="G115" s="139"/>
      <c r="H115" s="137"/>
      <c r="I115" s="137"/>
      <c r="J115" s="137"/>
      <c r="K115" s="137"/>
      <c r="L115" s="137"/>
      <c r="M115" s="137"/>
      <c r="N115" s="137"/>
      <c r="O115" s="137"/>
      <c r="P115" s="137"/>
      <c r="Q115" s="137"/>
      <c r="R115" s="137"/>
      <c r="S115" s="137"/>
      <c r="T115" s="137"/>
      <c r="U115" s="137"/>
      <c r="V115" s="137"/>
      <c r="W115" s="137"/>
      <c r="X115" s="137"/>
      <c r="Y115" s="137"/>
      <c r="Z115" s="137"/>
      <c r="AA115" s="166"/>
      <c r="AB115" s="230"/>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row>
    <row r="116" spans="1:94" s="25" customFormat="1" ht="15.95" customHeight="1" x14ac:dyDescent="0.25">
      <c r="A116" s="220"/>
      <c r="B116" s="223"/>
      <c r="C116" s="223"/>
      <c r="D116" s="227"/>
      <c r="E116" s="156" t="s">
        <v>26</v>
      </c>
      <c r="F116" s="189">
        <v>150000</v>
      </c>
      <c r="G116" s="139"/>
      <c r="H116" s="137"/>
      <c r="I116" s="137"/>
      <c r="J116" s="137"/>
      <c r="K116" s="137"/>
      <c r="L116" s="137"/>
      <c r="M116" s="137"/>
      <c r="N116" s="137"/>
      <c r="O116" s="137"/>
      <c r="P116" s="137"/>
      <c r="Q116" s="137"/>
      <c r="R116" s="137"/>
      <c r="S116" s="137"/>
      <c r="T116" s="137"/>
      <c r="U116" s="137"/>
      <c r="V116" s="137"/>
      <c r="W116" s="137"/>
      <c r="X116" s="137"/>
      <c r="Y116" s="137"/>
      <c r="Z116" s="137"/>
      <c r="AA116" s="166"/>
      <c r="AB116" s="230"/>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row>
    <row r="117" spans="1:94" s="25" customFormat="1" ht="15.95" customHeight="1" thickBot="1" x14ac:dyDescent="0.3">
      <c r="A117" s="220"/>
      <c r="B117" s="224"/>
      <c r="C117" s="225"/>
      <c r="D117" s="228"/>
      <c r="E117" s="68" t="s">
        <v>83</v>
      </c>
      <c r="F117" s="190"/>
      <c r="G117" s="183"/>
      <c r="H117" s="38"/>
      <c r="I117" s="38"/>
      <c r="J117" s="38"/>
      <c r="K117" s="38"/>
      <c r="L117" s="38"/>
      <c r="M117" s="38"/>
      <c r="N117" s="38"/>
      <c r="O117" s="38"/>
      <c r="P117" s="38"/>
      <c r="Q117" s="38"/>
      <c r="R117" s="38"/>
      <c r="S117" s="38"/>
      <c r="T117" s="38"/>
      <c r="U117" s="38"/>
      <c r="V117" s="38"/>
      <c r="W117" s="38"/>
      <c r="X117" s="38"/>
      <c r="Y117" s="38"/>
      <c r="Z117" s="38"/>
      <c r="AA117" s="167"/>
      <c r="AB117" s="232"/>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row>
    <row r="118" spans="1:94" s="25" customFormat="1" ht="15.95" customHeight="1" x14ac:dyDescent="0.25">
      <c r="A118" s="219">
        <v>26</v>
      </c>
      <c r="B118" s="222" t="s">
        <v>91</v>
      </c>
      <c r="C118" s="222"/>
      <c r="D118" s="226" t="s">
        <v>97</v>
      </c>
      <c r="E118" s="70" t="s">
        <v>20</v>
      </c>
      <c r="F118" s="187"/>
      <c r="G118" s="184"/>
      <c r="H118" s="185"/>
      <c r="I118" s="185"/>
      <c r="J118" s="185"/>
      <c r="K118" s="185"/>
      <c r="L118" s="185"/>
      <c r="M118" s="185"/>
      <c r="N118" s="185"/>
      <c r="O118" s="185"/>
      <c r="P118" s="185"/>
      <c r="Q118" s="185"/>
      <c r="R118" s="185"/>
      <c r="S118" s="185"/>
      <c r="T118" s="185"/>
      <c r="U118" s="185"/>
      <c r="V118" s="185"/>
      <c r="W118" s="185"/>
      <c r="X118" s="185"/>
      <c r="Y118" s="185"/>
      <c r="Z118" s="185"/>
      <c r="AA118" s="186"/>
      <c r="AB118" s="233"/>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row>
    <row r="119" spans="1:94" s="25" customFormat="1" ht="15.95" customHeight="1" x14ac:dyDescent="0.25">
      <c r="A119" s="220"/>
      <c r="B119" s="223"/>
      <c r="C119" s="223"/>
      <c r="D119" s="227"/>
      <c r="E119" s="65" t="s">
        <v>25</v>
      </c>
      <c r="F119" s="188"/>
      <c r="G119" s="139"/>
      <c r="H119" s="137"/>
      <c r="I119" s="137"/>
      <c r="J119" s="137"/>
      <c r="K119" s="137"/>
      <c r="L119" s="137"/>
      <c r="M119" s="137"/>
      <c r="N119" s="137"/>
      <c r="O119" s="137"/>
      <c r="P119" s="137"/>
      <c r="Q119" s="137"/>
      <c r="R119" s="137"/>
      <c r="S119" s="137"/>
      <c r="T119" s="137"/>
      <c r="U119" s="137"/>
      <c r="V119" s="137"/>
      <c r="W119" s="137"/>
      <c r="X119" s="137"/>
      <c r="Y119" s="137"/>
      <c r="Z119" s="137"/>
      <c r="AA119" s="166"/>
      <c r="AB119" s="23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row>
    <row r="120" spans="1:94" s="25" customFormat="1" ht="15.95" customHeight="1" x14ac:dyDescent="0.25">
      <c r="A120" s="220"/>
      <c r="B120" s="223"/>
      <c r="C120" s="223"/>
      <c r="D120" s="227"/>
      <c r="E120" s="156" t="s">
        <v>26</v>
      </c>
      <c r="F120" s="189">
        <v>2400000</v>
      </c>
      <c r="G120" s="139"/>
      <c r="H120" s="137"/>
      <c r="I120" s="137"/>
      <c r="J120" s="137"/>
      <c r="K120" s="137"/>
      <c r="L120" s="137"/>
      <c r="M120" s="137"/>
      <c r="N120" s="137"/>
      <c r="O120" s="137"/>
      <c r="P120" s="137"/>
      <c r="Q120" s="137"/>
      <c r="R120" s="137"/>
      <c r="S120" s="137"/>
      <c r="T120" s="137"/>
      <c r="U120" s="137"/>
      <c r="V120" s="137"/>
      <c r="W120" s="137"/>
      <c r="X120" s="137"/>
      <c r="Y120" s="137"/>
      <c r="Z120" s="137"/>
      <c r="AA120" s="166"/>
      <c r="AB120" s="23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row>
    <row r="121" spans="1:94" s="25" customFormat="1" ht="15.95" customHeight="1" thickBot="1" x14ac:dyDescent="0.3">
      <c r="A121" s="221"/>
      <c r="B121" s="224"/>
      <c r="C121" s="225"/>
      <c r="D121" s="228"/>
      <c r="E121" s="68" t="s">
        <v>83</v>
      </c>
      <c r="F121" s="190">
        <f>SUM(F118:F120)</f>
        <v>2400000</v>
      </c>
      <c r="G121" s="183"/>
      <c r="H121" s="38"/>
      <c r="I121" s="38"/>
      <c r="J121" s="38"/>
      <c r="K121" s="38"/>
      <c r="L121" s="38"/>
      <c r="M121" s="38"/>
      <c r="N121" s="38"/>
      <c r="O121" s="38"/>
      <c r="P121" s="38"/>
      <c r="Q121" s="38"/>
      <c r="R121" s="38"/>
      <c r="S121" s="38"/>
      <c r="T121" s="38"/>
      <c r="U121" s="38"/>
      <c r="V121" s="38"/>
      <c r="W121" s="38"/>
      <c r="X121" s="38"/>
      <c r="Y121" s="38"/>
      <c r="Z121" s="38"/>
      <c r="AA121" s="167"/>
      <c r="AB121" s="235"/>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row>
    <row r="122" spans="1:94" s="25" customFormat="1" ht="15.95" customHeight="1" x14ac:dyDescent="0.25">
      <c r="A122" s="219">
        <v>27</v>
      </c>
      <c r="B122" s="222" t="s">
        <v>91</v>
      </c>
      <c r="C122" s="222"/>
      <c r="D122" s="226" t="s">
        <v>98</v>
      </c>
      <c r="E122" s="70" t="s">
        <v>20</v>
      </c>
      <c r="F122" s="187">
        <v>85000</v>
      </c>
      <c r="G122" s="184"/>
      <c r="H122" s="185"/>
      <c r="I122" s="185"/>
      <c r="J122" s="185"/>
      <c r="K122" s="185"/>
      <c r="L122" s="185"/>
      <c r="M122" s="185"/>
      <c r="N122" s="185"/>
      <c r="O122" s="185"/>
      <c r="P122" s="185"/>
      <c r="Q122" s="185"/>
      <c r="R122" s="185"/>
      <c r="S122" s="185"/>
      <c r="T122" s="185"/>
      <c r="U122" s="185"/>
      <c r="V122" s="185"/>
      <c r="W122" s="185"/>
      <c r="X122" s="185"/>
      <c r="Y122" s="185"/>
      <c r="Z122" s="185"/>
      <c r="AA122" s="186"/>
      <c r="AB122" s="233" t="s">
        <v>99</v>
      </c>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row>
    <row r="123" spans="1:94" s="25" customFormat="1" ht="15.95" customHeight="1" x14ac:dyDescent="0.25">
      <c r="A123" s="220"/>
      <c r="B123" s="223"/>
      <c r="C123" s="223"/>
      <c r="D123" s="227"/>
      <c r="E123" s="65" t="s">
        <v>25</v>
      </c>
      <c r="F123" s="188"/>
      <c r="G123" s="139"/>
      <c r="H123" s="137"/>
      <c r="I123" s="137"/>
      <c r="J123" s="137"/>
      <c r="K123" s="137"/>
      <c r="L123" s="137"/>
      <c r="M123" s="137"/>
      <c r="N123" s="137"/>
      <c r="O123" s="137"/>
      <c r="P123" s="137"/>
      <c r="Q123" s="137"/>
      <c r="R123" s="137"/>
      <c r="S123" s="137"/>
      <c r="T123" s="137"/>
      <c r="U123" s="137"/>
      <c r="V123" s="137"/>
      <c r="W123" s="137"/>
      <c r="X123" s="137"/>
      <c r="Y123" s="137"/>
      <c r="Z123" s="137"/>
      <c r="AA123" s="166"/>
      <c r="AB123" s="236"/>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row>
    <row r="124" spans="1:94" s="25" customFormat="1" ht="15.95" customHeight="1" x14ac:dyDescent="0.25">
      <c r="A124" s="220"/>
      <c r="B124" s="223"/>
      <c r="C124" s="223"/>
      <c r="D124" s="227"/>
      <c r="E124" s="156" t="s">
        <v>26</v>
      </c>
      <c r="F124" s="189">
        <v>450000</v>
      </c>
      <c r="G124" s="139"/>
      <c r="H124" s="137"/>
      <c r="I124" s="137"/>
      <c r="J124" s="137"/>
      <c r="K124" s="137"/>
      <c r="L124" s="137"/>
      <c r="M124" s="137"/>
      <c r="N124" s="137"/>
      <c r="O124" s="137"/>
      <c r="P124" s="137"/>
      <c r="Q124" s="137"/>
      <c r="R124" s="137"/>
      <c r="S124" s="137"/>
      <c r="T124" s="137"/>
      <c r="U124" s="137"/>
      <c r="V124" s="137"/>
      <c r="W124" s="137"/>
      <c r="X124" s="137"/>
      <c r="Y124" s="137"/>
      <c r="Z124" s="137"/>
      <c r="AA124" s="166"/>
      <c r="AB124" s="236"/>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row>
    <row r="125" spans="1:94" s="25" customFormat="1" ht="15.95" customHeight="1" thickBot="1" x14ac:dyDescent="0.3">
      <c r="A125" s="220"/>
      <c r="B125" s="224"/>
      <c r="C125" s="225"/>
      <c r="D125" s="228"/>
      <c r="E125" s="68" t="s">
        <v>83</v>
      </c>
      <c r="F125" s="190">
        <f>SUM(F122:F124)</f>
        <v>535000</v>
      </c>
      <c r="G125" s="183"/>
      <c r="H125" s="38"/>
      <c r="I125" s="38"/>
      <c r="J125" s="38"/>
      <c r="K125" s="38"/>
      <c r="L125" s="38"/>
      <c r="M125" s="38"/>
      <c r="N125" s="38"/>
      <c r="O125" s="38"/>
      <c r="P125" s="38"/>
      <c r="Q125" s="38"/>
      <c r="R125" s="38"/>
      <c r="S125" s="38"/>
      <c r="T125" s="38"/>
      <c r="U125" s="38"/>
      <c r="V125" s="38"/>
      <c r="W125" s="38"/>
      <c r="X125" s="38"/>
      <c r="Y125" s="38"/>
      <c r="Z125" s="38"/>
      <c r="AA125" s="167"/>
      <c r="AB125" s="237"/>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row>
    <row r="126" spans="1:94" s="25" customFormat="1" ht="15.95" customHeight="1" x14ac:dyDescent="0.25">
      <c r="A126" s="219">
        <v>28</v>
      </c>
      <c r="B126" s="222" t="s">
        <v>91</v>
      </c>
      <c r="C126" s="222"/>
      <c r="D126" s="226" t="s">
        <v>100</v>
      </c>
      <c r="E126" s="70" t="s">
        <v>20</v>
      </c>
      <c r="F126" s="187">
        <v>35000</v>
      </c>
      <c r="G126" s="184"/>
      <c r="H126" s="185"/>
      <c r="I126" s="185"/>
      <c r="J126" s="185"/>
      <c r="K126" s="185"/>
      <c r="L126" s="185"/>
      <c r="M126" s="185"/>
      <c r="N126" s="185"/>
      <c r="O126" s="185"/>
      <c r="P126" s="185"/>
      <c r="Q126" s="185"/>
      <c r="R126" s="185"/>
      <c r="S126" s="185"/>
      <c r="T126" s="185"/>
      <c r="U126" s="185"/>
      <c r="V126" s="185"/>
      <c r="W126" s="185"/>
      <c r="X126" s="185"/>
      <c r="Y126" s="185"/>
      <c r="Z126" s="185"/>
      <c r="AA126" s="186"/>
      <c r="AB126" s="229"/>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row>
    <row r="127" spans="1:94" s="25" customFormat="1" ht="15.95" customHeight="1" x14ac:dyDescent="0.25">
      <c r="A127" s="220"/>
      <c r="B127" s="223"/>
      <c r="C127" s="223"/>
      <c r="D127" s="227"/>
      <c r="E127" s="65" t="s">
        <v>25</v>
      </c>
      <c r="F127" s="188">
        <v>75000</v>
      </c>
      <c r="G127" s="139"/>
      <c r="H127" s="137"/>
      <c r="I127" s="137"/>
      <c r="J127" s="137"/>
      <c r="K127" s="137"/>
      <c r="L127" s="137"/>
      <c r="M127" s="137"/>
      <c r="N127" s="137"/>
      <c r="O127" s="137"/>
      <c r="P127" s="137"/>
      <c r="Q127" s="137"/>
      <c r="R127" s="137"/>
      <c r="S127" s="137"/>
      <c r="T127" s="137"/>
      <c r="U127" s="137"/>
      <c r="V127" s="137"/>
      <c r="W127" s="137"/>
      <c r="X127" s="137"/>
      <c r="Y127" s="137"/>
      <c r="Z127" s="137"/>
      <c r="AA127" s="166"/>
      <c r="AB127" s="230"/>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row>
    <row r="128" spans="1:94" s="25" customFormat="1" ht="15.95" customHeight="1" x14ac:dyDescent="0.25">
      <c r="A128" s="220"/>
      <c r="B128" s="223"/>
      <c r="C128" s="223"/>
      <c r="D128" s="227"/>
      <c r="E128" s="156" t="s">
        <v>26</v>
      </c>
      <c r="F128" s="189">
        <v>275000</v>
      </c>
      <c r="G128" s="139"/>
      <c r="H128" s="137"/>
      <c r="I128" s="137"/>
      <c r="J128" s="137"/>
      <c r="K128" s="137"/>
      <c r="L128" s="137"/>
      <c r="M128" s="137"/>
      <c r="N128" s="137"/>
      <c r="O128" s="137"/>
      <c r="P128" s="137"/>
      <c r="Q128" s="137"/>
      <c r="R128" s="137"/>
      <c r="S128" s="137"/>
      <c r="T128" s="137"/>
      <c r="U128" s="137"/>
      <c r="V128" s="137"/>
      <c r="W128" s="137"/>
      <c r="X128" s="137"/>
      <c r="Y128" s="137"/>
      <c r="Z128" s="137"/>
      <c r="AA128" s="166"/>
      <c r="AB128" s="230"/>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row>
    <row r="129" spans="1:94" s="25" customFormat="1" ht="15.95" customHeight="1" thickBot="1" x14ac:dyDescent="0.3">
      <c r="A129" s="221"/>
      <c r="B129" s="225"/>
      <c r="C129" s="225"/>
      <c r="D129" s="228"/>
      <c r="E129" s="68" t="s">
        <v>83</v>
      </c>
      <c r="F129" s="190">
        <f>SUM(F126:F128)</f>
        <v>385000</v>
      </c>
      <c r="G129" s="183"/>
      <c r="H129" s="38"/>
      <c r="I129" s="38"/>
      <c r="J129" s="38"/>
      <c r="K129" s="38"/>
      <c r="L129" s="38"/>
      <c r="M129" s="38"/>
      <c r="N129" s="38"/>
      <c r="O129" s="38"/>
      <c r="P129" s="38"/>
      <c r="Q129" s="38"/>
      <c r="R129" s="38"/>
      <c r="S129" s="38"/>
      <c r="T129" s="38"/>
      <c r="U129" s="38"/>
      <c r="V129" s="38"/>
      <c r="W129" s="38"/>
      <c r="X129" s="38"/>
      <c r="Y129" s="38"/>
      <c r="Z129" s="38"/>
      <c r="AA129" s="167"/>
      <c r="AB129" s="232"/>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row>
    <row r="130" spans="1:94" s="25" customFormat="1" ht="15.95" customHeight="1" x14ac:dyDescent="0.25">
      <c r="A130" s="219">
        <v>29</v>
      </c>
      <c r="B130" s="222" t="s">
        <v>55</v>
      </c>
      <c r="C130" s="222"/>
      <c r="D130" s="226" t="s">
        <v>101</v>
      </c>
      <c r="E130" s="70" t="s">
        <v>20</v>
      </c>
      <c r="F130" s="187">
        <v>165000</v>
      </c>
      <c r="G130" s="184"/>
      <c r="H130" s="185"/>
      <c r="I130" s="185"/>
      <c r="J130" s="185"/>
      <c r="K130" s="185"/>
      <c r="L130" s="185"/>
      <c r="M130" s="185"/>
      <c r="N130" s="185"/>
      <c r="O130" s="185"/>
      <c r="P130" s="185"/>
      <c r="Q130" s="185"/>
      <c r="R130" s="185"/>
      <c r="S130" s="185"/>
      <c r="T130" s="185"/>
      <c r="U130" s="185"/>
      <c r="V130" s="185"/>
      <c r="W130" s="185"/>
      <c r="X130" s="185"/>
      <c r="Y130" s="185"/>
      <c r="Z130" s="185"/>
      <c r="AA130" s="186"/>
      <c r="AB130" s="229"/>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row>
    <row r="131" spans="1:94" s="25" customFormat="1" ht="15.95" customHeight="1" x14ac:dyDescent="0.25">
      <c r="A131" s="220"/>
      <c r="B131" s="223"/>
      <c r="C131" s="223"/>
      <c r="D131" s="227"/>
      <c r="E131" s="65" t="s">
        <v>25</v>
      </c>
      <c r="F131" s="188">
        <v>275000</v>
      </c>
      <c r="G131" s="139"/>
      <c r="H131" s="137"/>
      <c r="I131" s="137"/>
      <c r="J131" s="137"/>
      <c r="K131" s="137"/>
      <c r="L131" s="137"/>
      <c r="M131" s="137"/>
      <c r="N131" s="137"/>
      <c r="O131" s="137"/>
      <c r="P131" s="137"/>
      <c r="Q131" s="137"/>
      <c r="R131" s="137"/>
      <c r="S131" s="137"/>
      <c r="T131" s="137"/>
      <c r="U131" s="137"/>
      <c r="V131" s="137"/>
      <c r="W131" s="137"/>
      <c r="X131" s="137"/>
      <c r="Y131" s="137"/>
      <c r="Z131" s="137"/>
      <c r="AA131" s="166"/>
      <c r="AB131" s="230"/>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row>
    <row r="132" spans="1:94" s="25" customFormat="1" ht="15.95" customHeight="1" x14ac:dyDescent="0.25">
      <c r="A132" s="220"/>
      <c r="B132" s="223"/>
      <c r="C132" s="223"/>
      <c r="D132" s="227"/>
      <c r="E132" s="156" t="s">
        <v>26</v>
      </c>
      <c r="F132" s="189">
        <v>245900</v>
      </c>
      <c r="G132" s="139"/>
      <c r="H132" s="137"/>
      <c r="I132" s="137"/>
      <c r="J132" s="137"/>
      <c r="K132" s="137"/>
      <c r="L132" s="137"/>
      <c r="M132" s="137"/>
      <c r="N132" s="137"/>
      <c r="O132" s="137"/>
      <c r="P132" s="137"/>
      <c r="Q132" s="137"/>
      <c r="R132" s="137"/>
      <c r="S132" s="137"/>
      <c r="T132" s="137"/>
      <c r="U132" s="137"/>
      <c r="V132" s="137"/>
      <c r="W132" s="137"/>
      <c r="X132" s="137"/>
      <c r="Y132" s="137"/>
      <c r="Z132" s="137"/>
      <c r="AA132" s="166"/>
      <c r="AB132" s="230"/>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row>
    <row r="133" spans="1:94" s="25" customFormat="1" ht="15.95" customHeight="1" thickBot="1" x14ac:dyDescent="0.3">
      <c r="A133" s="220"/>
      <c r="B133" s="225"/>
      <c r="C133" s="225"/>
      <c r="D133" s="228"/>
      <c r="E133" s="68" t="s">
        <v>83</v>
      </c>
      <c r="F133" s="190">
        <f>SUM(F130:F132)</f>
        <v>685900</v>
      </c>
      <c r="G133" s="183"/>
      <c r="H133" s="38"/>
      <c r="I133" s="38"/>
      <c r="J133" s="38"/>
      <c r="K133" s="38"/>
      <c r="L133" s="38"/>
      <c r="M133" s="38"/>
      <c r="N133" s="38"/>
      <c r="O133" s="38"/>
      <c r="P133" s="38"/>
      <c r="Q133" s="38"/>
      <c r="R133" s="38"/>
      <c r="S133" s="38"/>
      <c r="T133" s="38"/>
      <c r="U133" s="38"/>
      <c r="V133" s="38"/>
      <c r="W133" s="38"/>
      <c r="X133" s="38"/>
      <c r="Y133" s="38"/>
      <c r="Z133" s="38"/>
      <c r="AA133" s="167"/>
      <c r="AB133" s="232"/>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row>
    <row r="134" spans="1:94" s="25" customFormat="1" ht="15.95" customHeight="1" x14ac:dyDescent="0.25">
      <c r="A134" s="219">
        <v>30</v>
      </c>
      <c r="B134" s="222" t="s">
        <v>91</v>
      </c>
      <c r="C134" s="222"/>
      <c r="D134" s="226" t="s">
        <v>102</v>
      </c>
      <c r="E134" s="70" t="s">
        <v>20</v>
      </c>
      <c r="F134" s="187">
        <v>200000</v>
      </c>
      <c r="G134" s="184"/>
      <c r="H134" s="185"/>
      <c r="I134" s="185"/>
      <c r="J134" s="185"/>
      <c r="K134" s="185"/>
      <c r="L134" s="185"/>
      <c r="M134" s="185"/>
      <c r="N134" s="185"/>
      <c r="O134" s="185"/>
      <c r="P134" s="185"/>
      <c r="Q134" s="185"/>
      <c r="R134" s="185"/>
      <c r="S134" s="185"/>
      <c r="T134" s="185"/>
      <c r="U134" s="185"/>
      <c r="V134" s="185"/>
      <c r="W134" s="185"/>
      <c r="X134" s="185"/>
      <c r="Y134" s="185"/>
      <c r="Z134" s="185"/>
      <c r="AA134" s="186"/>
      <c r="AB134" s="229"/>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row>
    <row r="135" spans="1:94" s="25" customFormat="1" ht="15.95" customHeight="1" x14ac:dyDescent="0.25">
      <c r="A135" s="220"/>
      <c r="B135" s="223"/>
      <c r="C135" s="223"/>
      <c r="D135" s="227"/>
      <c r="E135" s="65" t="s">
        <v>25</v>
      </c>
      <c r="F135" s="188"/>
      <c r="G135" s="139"/>
      <c r="H135" s="137"/>
      <c r="I135" s="137"/>
      <c r="J135" s="137"/>
      <c r="K135" s="137"/>
      <c r="L135" s="137"/>
      <c r="M135" s="137"/>
      <c r="N135" s="137"/>
      <c r="O135" s="137"/>
      <c r="P135" s="137"/>
      <c r="Q135" s="137"/>
      <c r="R135" s="137"/>
      <c r="S135" s="137"/>
      <c r="T135" s="137"/>
      <c r="U135" s="137"/>
      <c r="V135" s="137"/>
      <c r="W135" s="137"/>
      <c r="X135" s="137"/>
      <c r="Y135" s="137"/>
      <c r="Z135" s="137"/>
      <c r="AA135" s="166"/>
      <c r="AB135" s="230"/>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row>
    <row r="136" spans="1:94" s="25" customFormat="1" ht="15.95" customHeight="1" x14ac:dyDescent="0.25">
      <c r="A136" s="220"/>
      <c r="B136" s="223"/>
      <c r="C136" s="223"/>
      <c r="D136" s="227"/>
      <c r="E136" s="156" t="s">
        <v>26</v>
      </c>
      <c r="F136" s="189">
        <v>1000000</v>
      </c>
      <c r="G136" s="139"/>
      <c r="H136" s="137"/>
      <c r="I136" s="137"/>
      <c r="J136" s="137"/>
      <c r="K136" s="137"/>
      <c r="L136" s="137"/>
      <c r="M136" s="137"/>
      <c r="N136" s="137"/>
      <c r="O136" s="137"/>
      <c r="P136" s="137"/>
      <c r="Q136" s="137"/>
      <c r="R136" s="137"/>
      <c r="S136" s="137"/>
      <c r="T136" s="137"/>
      <c r="U136" s="137"/>
      <c r="V136" s="137"/>
      <c r="W136" s="137"/>
      <c r="X136" s="137"/>
      <c r="Y136" s="137"/>
      <c r="Z136" s="137"/>
      <c r="AA136" s="166"/>
      <c r="AB136" s="230"/>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row>
    <row r="137" spans="1:94" s="25" customFormat="1" ht="15.95" customHeight="1" thickBot="1" x14ac:dyDescent="0.3">
      <c r="A137" s="221"/>
      <c r="B137" s="224"/>
      <c r="C137" s="225"/>
      <c r="D137" s="228"/>
      <c r="E137" s="68" t="s">
        <v>83</v>
      </c>
      <c r="F137" s="190">
        <f>SUM(F134:F136)</f>
        <v>1200000</v>
      </c>
      <c r="G137" s="48"/>
      <c r="H137" s="38"/>
      <c r="I137" s="38"/>
      <c r="J137" s="38"/>
      <c r="K137" s="38"/>
      <c r="L137" s="38"/>
      <c r="M137" s="38"/>
      <c r="N137" s="38"/>
      <c r="O137" s="38"/>
      <c r="P137" s="38"/>
      <c r="Q137" s="38"/>
      <c r="R137" s="38"/>
      <c r="S137" s="38"/>
      <c r="T137" s="38"/>
      <c r="U137" s="38"/>
      <c r="V137" s="38"/>
      <c r="W137" s="38"/>
      <c r="X137" s="38"/>
      <c r="Y137" s="38"/>
      <c r="Z137" s="38"/>
      <c r="AA137" s="167"/>
      <c r="AB137" s="231"/>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row>
  </sheetData>
  <mergeCells count="161">
    <mergeCell ref="E90:F90"/>
    <mergeCell ref="A72:A75"/>
    <mergeCell ref="B72:B75"/>
    <mergeCell ref="C72:C75"/>
    <mergeCell ref="D72:D75"/>
    <mergeCell ref="A76:A79"/>
    <mergeCell ref="B76:B79"/>
    <mergeCell ref="C76:C79"/>
    <mergeCell ref="D76:D79"/>
    <mergeCell ref="A80:A83"/>
    <mergeCell ref="B80:B83"/>
    <mergeCell ref="C80:C83"/>
    <mergeCell ref="D80:D83"/>
    <mergeCell ref="AB76:AB79"/>
    <mergeCell ref="AB80:AB83"/>
    <mergeCell ref="A60:A63"/>
    <mergeCell ref="B60:B63"/>
    <mergeCell ref="C60:C63"/>
    <mergeCell ref="D60:D63"/>
    <mergeCell ref="A64:A67"/>
    <mergeCell ref="B64:B67"/>
    <mergeCell ref="C64:C67"/>
    <mergeCell ref="D64:D67"/>
    <mergeCell ref="AB60:AB63"/>
    <mergeCell ref="AB64:AB67"/>
    <mergeCell ref="A56:A59"/>
    <mergeCell ref="B56:B59"/>
    <mergeCell ref="C56:C59"/>
    <mergeCell ref="D56:D59"/>
    <mergeCell ref="AB52:AB55"/>
    <mergeCell ref="AB56:AB59"/>
    <mergeCell ref="AB72:AB75"/>
    <mergeCell ref="A68:A71"/>
    <mergeCell ref="B68:B71"/>
    <mergeCell ref="C68:C71"/>
    <mergeCell ref="D68:D71"/>
    <mergeCell ref="AB68:AB71"/>
    <mergeCell ref="A45:A51"/>
    <mergeCell ref="B45:B51"/>
    <mergeCell ref="C45:C51"/>
    <mergeCell ref="D45:D51"/>
    <mergeCell ref="AB41:AB44"/>
    <mergeCell ref="AB45:AB51"/>
    <mergeCell ref="A52:A55"/>
    <mergeCell ref="B52:B55"/>
    <mergeCell ref="D52:D55"/>
    <mergeCell ref="A37:A40"/>
    <mergeCell ref="B37:B40"/>
    <mergeCell ref="C37:C40"/>
    <mergeCell ref="D37:D40"/>
    <mergeCell ref="AB33:AB36"/>
    <mergeCell ref="AB37:AB40"/>
    <mergeCell ref="A41:A44"/>
    <mergeCell ref="B41:B44"/>
    <mergeCell ref="C41:C44"/>
    <mergeCell ref="D41:D44"/>
    <mergeCell ref="A29:A32"/>
    <mergeCell ref="B29:B32"/>
    <mergeCell ref="C29:C32"/>
    <mergeCell ref="D29:D32"/>
    <mergeCell ref="AB25:AB28"/>
    <mergeCell ref="AB29:AB32"/>
    <mergeCell ref="A33:A36"/>
    <mergeCell ref="B33:B36"/>
    <mergeCell ref="C33:C36"/>
    <mergeCell ref="D33:D36"/>
    <mergeCell ref="A21:A24"/>
    <mergeCell ref="B21:B24"/>
    <mergeCell ref="C21:C24"/>
    <mergeCell ref="D21:D24"/>
    <mergeCell ref="AB17:AB20"/>
    <mergeCell ref="AB21:AB24"/>
    <mergeCell ref="A25:A28"/>
    <mergeCell ref="B25:B28"/>
    <mergeCell ref="C25:C28"/>
    <mergeCell ref="D25:D28"/>
    <mergeCell ref="A13:A16"/>
    <mergeCell ref="B13:B16"/>
    <mergeCell ref="C13:C16"/>
    <mergeCell ref="D13:D16"/>
    <mergeCell ref="AB9:AB12"/>
    <mergeCell ref="AB13:AB16"/>
    <mergeCell ref="A17:A20"/>
    <mergeCell ref="B17:B20"/>
    <mergeCell ref="C17:C20"/>
    <mergeCell ref="D17:D20"/>
    <mergeCell ref="A5:A8"/>
    <mergeCell ref="B5:B8"/>
    <mergeCell ref="C5:C8"/>
    <mergeCell ref="D5:D8"/>
    <mergeCell ref="AB3:AB4"/>
    <mergeCell ref="AB5:AB8"/>
    <mergeCell ref="A9:A12"/>
    <mergeCell ref="B9:B12"/>
    <mergeCell ref="C9:C12"/>
    <mergeCell ref="D9:D12"/>
    <mergeCell ref="A1:D1"/>
    <mergeCell ref="E1:E2"/>
    <mergeCell ref="F1:F2"/>
    <mergeCell ref="H1:Z1"/>
    <mergeCell ref="AA1:AA2"/>
    <mergeCell ref="AB1:AB2"/>
    <mergeCell ref="B3:B4"/>
    <mergeCell ref="C3:C4"/>
    <mergeCell ref="D3:D4"/>
    <mergeCell ref="A3:A4"/>
    <mergeCell ref="A94:A97"/>
    <mergeCell ref="B94:B97"/>
    <mergeCell ref="C94:C97"/>
    <mergeCell ref="D94:D97"/>
    <mergeCell ref="AB94:AB97"/>
    <mergeCell ref="A98:A101"/>
    <mergeCell ref="B98:B101"/>
    <mergeCell ref="C98:C101"/>
    <mergeCell ref="D98:D101"/>
    <mergeCell ref="AB98:AB101"/>
    <mergeCell ref="A102:A105"/>
    <mergeCell ref="B102:B105"/>
    <mergeCell ref="C102:C105"/>
    <mergeCell ref="D102:D105"/>
    <mergeCell ref="AB102:AB105"/>
    <mergeCell ref="A106:A109"/>
    <mergeCell ref="B106:B109"/>
    <mergeCell ref="C106:C109"/>
    <mergeCell ref="D106:D109"/>
    <mergeCell ref="AB106:AB109"/>
    <mergeCell ref="A110:A113"/>
    <mergeCell ref="B110:B113"/>
    <mergeCell ref="C110:C113"/>
    <mergeCell ref="D110:D113"/>
    <mergeCell ref="AB110:AB113"/>
    <mergeCell ref="A114:A117"/>
    <mergeCell ref="B114:B117"/>
    <mergeCell ref="C114:C117"/>
    <mergeCell ref="D114:D117"/>
    <mergeCell ref="AB114:AB117"/>
    <mergeCell ref="A118:A121"/>
    <mergeCell ref="B118:B121"/>
    <mergeCell ref="C118:C121"/>
    <mergeCell ref="D118:D121"/>
    <mergeCell ref="AB118:AB121"/>
    <mergeCell ref="A122:A125"/>
    <mergeCell ref="B122:B125"/>
    <mergeCell ref="C122:C125"/>
    <mergeCell ref="D122:D125"/>
    <mergeCell ref="AB122:AB125"/>
    <mergeCell ref="A134:A137"/>
    <mergeCell ref="B134:B137"/>
    <mergeCell ref="C134:C137"/>
    <mergeCell ref="D134:D137"/>
    <mergeCell ref="AB134:AB137"/>
    <mergeCell ref="A126:A129"/>
    <mergeCell ref="B126:B129"/>
    <mergeCell ref="C126:C129"/>
    <mergeCell ref="D126:D129"/>
    <mergeCell ref="AB126:AB129"/>
    <mergeCell ref="A130:A133"/>
    <mergeCell ref="B130:B133"/>
    <mergeCell ref="C130:C133"/>
    <mergeCell ref="D130:D133"/>
    <mergeCell ref="AB130:AB133"/>
  </mergeCells>
  <printOptions horizontalCentered="1"/>
  <pageMargins left="0.2" right="0.2" top="0.6" bottom="0.25" header="0.3" footer="0.3"/>
  <pageSetup paperSize="3" scale="63" fitToHeight="2" orientation="landscape" r:id="rId1"/>
  <rowBreaks count="1" manualBreakCount="1">
    <brk id="67" max="2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U74"/>
  <sheetViews>
    <sheetView zoomScale="75" zoomScaleNormal="75" workbookViewId="0">
      <selection activeCell="G3" sqref="G3"/>
    </sheetView>
  </sheetViews>
  <sheetFormatPr defaultRowHeight="15" x14ac:dyDescent="0.25"/>
  <cols>
    <col min="1" max="1" width="7.140625" customWidth="1"/>
    <col min="2" max="3" width="16.5703125" customWidth="1"/>
    <col min="4" max="4" width="24.140625" style="132" customWidth="1"/>
    <col min="5" max="5" width="11.28515625" customWidth="1"/>
    <col min="6" max="6" width="18.7109375" customWidth="1"/>
    <col min="7" max="7" width="14" style="133" customWidth="1"/>
    <col min="8" max="10" width="13.140625" style="133" customWidth="1"/>
    <col min="11" max="11" width="14" style="133" customWidth="1"/>
    <col min="12" max="12" width="13.140625" style="133" customWidth="1"/>
    <col min="13" max="13" width="19.28515625" style="133" customWidth="1"/>
    <col min="14" max="14" width="16" style="133" customWidth="1"/>
    <col min="15" max="15" width="45.42578125" style="134" customWidth="1"/>
    <col min="16" max="81" width="9.140625" style="1"/>
  </cols>
  <sheetData>
    <row r="1" spans="1:81" ht="21" customHeight="1" thickBot="1" x14ac:dyDescent="0.35">
      <c r="A1" s="240" t="s">
        <v>0</v>
      </c>
      <c r="B1" s="241"/>
      <c r="C1" s="241"/>
      <c r="D1" s="242"/>
      <c r="E1" s="315" t="s">
        <v>1</v>
      </c>
      <c r="F1" s="317" t="s">
        <v>2</v>
      </c>
      <c r="G1" s="247" t="s">
        <v>3</v>
      </c>
      <c r="H1" s="248"/>
      <c r="I1" s="248"/>
      <c r="J1" s="248"/>
      <c r="K1" s="248"/>
      <c r="L1" s="248"/>
      <c r="M1" s="249"/>
      <c r="N1" s="250" t="s">
        <v>4</v>
      </c>
      <c r="O1" s="320" t="s">
        <v>5</v>
      </c>
    </row>
    <row r="2" spans="1:81" s="9" customFormat="1" ht="45.75" customHeight="1" thickBot="1" x14ac:dyDescent="0.3">
      <c r="A2" s="2" t="s">
        <v>6</v>
      </c>
      <c r="B2" s="3" t="s">
        <v>7</v>
      </c>
      <c r="C2" s="4" t="s">
        <v>8</v>
      </c>
      <c r="D2" s="5" t="s">
        <v>9</v>
      </c>
      <c r="E2" s="316"/>
      <c r="F2" s="318"/>
      <c r="G2" s="6" t="s">
        <v>10</v>
      </c>
      <c r="H2" s="6" t="s">
        <v>11</v>
      </c>
      <c r="I2" s="6" t="s">
        <v>12</v>
      </c>
      <c r="J2" s="6" t="s">
        <v>13</v>
      </c>
      <c r="K2" s="6" t="s">
        <v>14</v>
      </c>
      <c r="L2" s="6" t="s">
        <v>15</v>
      </c>
      <c r="M2" s="7" t="s">
        <v>16</v>
      </c>
      <c r="N2" s="319"/>
      <c r="O2" s="321"/>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1:81" ht="24.75" customHeight="1" thickBot="1" x14ac:dyDescent="0.3">
      <c r="A3" s="10">
        <v>1</v>
      </c>
      <c r="B3" s="11" t="s">
        <v>17</v>
      </c>
      <c r="C3" s="12" t="s">
        <v>18</v>
      </c>
      <c r="D3" s="13" t="s">
        <v>19</v>
      </c>
      <c r="E3" s="14" t="s">
        <v>20</v>
      </c>
      <c r="F3" s="15">
        <v>403000</v>
      </c>
      <c r="G3" s="16">
        <v>16000</v>
      </c>
      <c r="H3" s="17">
        <v>35000</v>
      </c>
      <c r="I3" s="17">
        <v>35000</v>
      </c>
      <c r="J3" s="17">
        <v>35000</v>
      </c>
      <c r="K3" s="17">
        <v>35000</v>
      </c>
      <c r="L3" s="17">
        <v>35000</v>
      </c>
      <c r="M3" s="16">
        <f>SUM(G3:L3)</f>
        <v>191000</v>
      </c>
      <c r="N3" s="18">
        <v>0</v>
      </c>
      <c r="O3" s="19" t="s">
        <v>21</v>
      </c>
    </row>
    <row r="4" spans="1:81" s="25" customFormat="1" ht="18" customHeight="1" x14ac:dyDescent="0.25">
      <c r="A4" s="322">
        <v>2</v>
      </c>
      <c r="B4" s="265" t="s">
        <v>22</v>
      </c>
      <c r="C4" s="265">
        <v>90367</v>
      </c>
      <c r="D4" s="268" t="s">
        <v>23</v>
      </c>
      <c r="E4" s="20" t="s">
        <v>20</v>
      </c>
      <c r="F4" s="21">
        <v>135000</v>
      </c>
      <c r="G4" s="16">
        <v>0</v>
      </c>
      <c r="H4" s="22"/>
      <c r="I4" s="16">
        <v>0</v>
      </c>
      <c r="J4" s="16">
        <v>0</v>
      </c>
      <c r="K4" s="16">
        <v>0</v>
      </c>
      <c r="L4" s="16">
        <v>0</v>
      </c>
      <c r="M4" s="16">
        <f t="shared" ref="M4:M27" si="0">SUM(G4:L4)</f>
        <v>0</v>
      </c>
      <c r="N4" s="23">
        <v>0</v>
      </c>
      <c r="O4" s="323" t="s">
        <v>24</v>
      </c>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row>
    <row r="5" spans="1:81" s="25" customFormat="1" ht="18" customHeight="1" x14ac:dyDescent="0.25">
      <c r="A5" s="322"/>
      <c r="B5" s="266"/>
      <c r="C5" s="266"/>
      <c r="D5" s="269"/>
      <c r="E5" s="26" t="s">
        <v>25</v>
      </c>
      <c r="F5" s="27">
        <v>335930</v>
      </c>
      <c r="G5" s="28">
        <v>0</v>
      </c>
      <c r="H5" s="29">
        <v>35930</v>
      </c>
      <c r="I5" s="28">
        <v>0</v>
      </c>
      <c r="J5" s="28">
        <v>0</v>
      </c>
      <c r="K5" s="28">
        <v>0</v>
      </c>
      <c r="L5" s="28">
        <v>0</v>
      </c>
      <c r="M5" s="28">
        <f t="shared" si="0"/>
        <v>35930</v>
      </c>
      <c r="N5" s="30">
        <v>0</v>
      </c>
      <c r="O5" s="3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row>
    <row r="6" spans="1:81" s="25" customFormat="1" ht="18" customHeight="1" thickBot="1" x14ac:dyDescent="0.3">
      <c r="A6" s="322"/>
      <c r="B6" s="266"/>
      <c r="C6" s="266"/>
      <c r="D6" s="269"/>
      <c r="E6" s="26" t="s">
        <v>26</v>
      </c>
      <c r="F6" s="27">
        <f>341106-35930</f>
        <v>305176</v>
      </c>
      <c r="G6" s="31">
        <v>0</v>
      </c>
      <c r="H6" s="32">
        <f>231275</f>
        <v>231275</v>
      </c>
      <c r="I6" s="28">
        <v>0</v>
      </c>
      <c r="J6" s="28">
        <v>0</v>
      </c>
      <c r="K6" s="28">
        <v>0</v>
      </c>
      <c r="L6" s="28">
        <v>0</v>
      </c>
      <c r="M6" s="28">
        <f t="shared" si="0"/>
        <v>231275</v>
      </c>
      <c r="N6" s="30">
        <v>0</v>
      </c>
      <c r="O6" s="3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row>
    <row r="7" spans="1:81" ht="19.5" customHeight="1" x14ac:dyDescent="0.25">
      <c r="A7" s="325">
        <v>3</v>
      </c>
      <c r="B7" s="254" t="s">
        <v>22</v>
      </c>
      <c r="C7" s="265">
        <v>98994</v>
      </c>
      <c r="D7" s="258" t="s">
        <v>27</v>
      </c>
      <c r="E7" s="14" t="s">
        <v>20</v>
      </c>
      <c r="F7" s="15">
        <v>354908</v>
      </c>
      <c r="G7" s="16">
        <v>0</v>
      </c>
      <c r="H7" s="16">
        <v>0</v>
      </c>
      <c r="I7" s="16">
        <v>0</v>
      </c>
      <c r="J7" s="16">
        <v>0</v>
      </c>
      <c r="K7" s="16">
        <v>0</v>
      </c>
      <c r="L7" s="16">
        <v>0</v>
      </c>
      <c r="M7" s="16">
        <f t="shared" si="0"/>
        <v>0</v>
      </c>
      <c r="N7" s="23">
        <v>0</v>
      </c>
      <c r="O7" s="326" t="s">
        <v>28</v>
      </c>
    </row>
    <row r="8" spans="1:81" ht="19.5" customHeight="1" x14ac:dyDescent="0.25">
      <c r="A8" s="325"/>
      <c r="B8" s="274"/>
      <c r="C8" s="266"/>
      <c r="D8" s="275"/>
      <c r="E8" s="33" t="s">
        <v>25</v>
      </c>
      <c r="F8" s="34">
        <v>349319</v>
      </c>
      <c r="G8" s="28">
        <v>0</v>
      </c>
      <c r="H8" s="35">
        <v>234227</v>
      </c>
      <c r="I8" s="28">
        <v>0</v>
      </c>
      <c r="J8" s="28"/>
      <c r="K8" s="28">
        <v>0</v>
      </c>
      <c r="L8" s="28">
        <v>0</v>
      </c>
      <c r="M8" s="28">
        <f>SUM(H8:L8)</f>
        <v>234227</v>
      </c>
      <c r="N8" s="30">
        <v>0</v>
      </c>
      <c r="O8" s="327"/>
    </row>
    <row r="9" spans="1:81" ht="15.75" customHeight="1" thickBot="1" x14ac:dyDescent="0.3">
      <c r="A9" s="325"/>
      <c r="B9" s="255"/>
      <c r="C9" s="267"/>
      <c r="D9" s="259"/>
      <c r="E9" s="36" t="s">
        <v>26</v>
      </c>
      <c r="F9" s="37">
        <v>804591</v>
      </c>
      <c r="G9" s="31">
        <v>0</v>
      </c>
      <c r="H9" s="38">
        <f>384773-384773</f>
        <v>0</v>
      </c>
      <c r="I9" s="39">
        <f>234000+20773+130925</f>
        <v>385698</v>
      </c>
      <c r="J9" s="40">
        <f>243818+31805</f>
        <v>275623</v>
      </c>
      <c r="K9" s="40">
        <f>306000-130925-31805</f>
        <v>143270</v>
      </c>
      <c r="L9" s="31">
        <v>0</v>
      </c>
      <c r="M9" s="31">
        <f t="shared" si="0"/>
        <v>804591</v>
      </c>
      <c r="N9" s="41">
        <v>0</v>
      </c>
      <c r="O9" s="328"/>
    </row>
    <row r="10" spans="1:81" ht="19.5" customHeight="1" x14ac:dyDescent="0.25">
      <c r="A10" s="325">
        <f>A7+1</f>
        <v>4</v>
      </c>
      <c r="B10" s="254" t="s">
        <v>29</v>
      </c>
      <c r="C10" s="265">
        <v>98882</v>
      </c>
      <c r="D10" s="258" t="s">
        <v>30</v>
      </c>
      <c r="E10" s="14" t="s">
        <v>20</v>
      </c>
      <c r="F10" s="15">
        <v>65000</v>
      </c>
      <c r="G10" s="16">
        <v>0</v>
      </c>
      <c r="H10" s="16"/>
      <c r="I10" s="16"/>
      <c r="J10" s="16"/>
      <c r="K10" s="16"/>
      <c r="L10" s="16"/>
      <c r="M10" s="16">
        <f t="shared" si="0"/>
        <v>0</v>
      </c>
      <c r="N10" s="18">
        <v>0</v>
      </c>
      <c r="O10" s="326"/>
    </row>
    <row r="11" spans="1:81" ht="19.5" customHeight="1" x14ac:dyDescent="0.25">
      <c r="A11" s="325"/>
      <c r="B11" s="274"/>
      <c r="C11" s="266"/>
      <c r="D11" s="275"/>
      <c r="E11" s="33" t="s">
        <v>25</v>
      </c>
      <c r="F11" s="34">
        <v>0</v>
      </c>
      <c r="G11" s="28">
        <v>0</v>
      </c>
      <c r="H11" s="28"/>
      <c r="I11" s="42"/>
      <c r="J11" s="32"/>
      <c r="K11" s="32"/>
      <c r="L11" s="28"/>
      <c r="M11" s="28">
        <f t="shared" si="0"/>
        <v>0</v>
      </c>
      <c r="N11" s="43">
        <v>0</v>
      </c>
      <c r="O11" s="327"/>
    </row>
    <row r="12" spans="1:81" ht="22.5" customHeight="1" thickBot="1" x14ac:dyDescent="0.3">
      <c r="A12" s="325"/>
      <c r="B12" s="255"/>
      <c r="C12" s="267"/>
      <c r="D12" s="259"/>
      <c r="E12" s="36" t="s">
        <v>26</v>
      </c>
      <c r="F12" s="37">
        <v>385000</v>
      </c>
      <c r="G12" s="31">
        <v>145000</v>
      </c>
      <c r="H12" s="38"/>
      <c r="I12" s="44"/>
      <c r="J12" s="38"/>
      <c r="K12" s="38"/>
      <c r="L12" s="31"/>
      <c r="M12" s="31">
        <f t="shared" si="0"/>
        <v>145000</v>
      </c>
      <c r="N12" s="45">
        <v>0</v>
      </c>
      <c r="O12" s="328"/>
    </row>
    <row r="13" spans="1:81" ht="19.5" customHeight="1" x14ac:dyDescent="0.25">
      <c r="A13" s="325">
        <f>A10+1</f>
        <v>5</v>
      </c>
      <c r="B13" s="254" t="s">
        <v>29</v>
      </c>
      <c r="C13" s="265">
        <v>3945</v>
      </c>
      <c r="D13" s="258" t="s">
        <v>31</v>
      </c>
      <c r="E13" s="14" t="s">
        <v>20</v>
      </c>
      <c r="F13" s="15">
        <v>740000</v>
      </c>
      <c r="G13" s="16">
        <v>0</v>
      </c>
      <c r="H13" s="16"/>
      <c r="I13" s="16"/>
      <c r="J13" s="16"/>
      <c r="K13" s="16"/>
      <c r="L13" s="16"/>
      <c r="M13" s="16">
        <f t="shared" si="0"/>
        <v>0</v>
      </c>
      <c r="N13" s="18">
        <v>0</v>
      </c>
      <c r="O13" s="326"/>
    </row>
    <row r="14" spans="1:81" ht="19.5" customHeight="1" x14ac:dyDescent="0.25">
      <c r="A14" s="325"/>
      <c r="B14" s="274"/>
      <c r="C14" s="266"/>
      <c r="D14" s="275"/>
      <c r="E14" s="33" t="s">
        <v>25</v>
      </c>
      <c r="F14" s="34">
        <v>1960000</v>
      </c>
      <c r="G14" s="28">
        <v>0</v>
      </c>
      <c r="H14" s="28"/>
      <c r="I14" s="42"/>
      <c r="J14" s="32"/>
      <c r="K14" s="32"/>
      <c r="L14" s="28"/>
      <c r="M14" s="28">
        <f t="shared" si="0"/>
        <v>0</v>
      </c>
      <c r="N14" s="43">
        <v>0</v>
      </c>
      <c r="O14" s="327"/>
    </row>
    <row r="15" spans="1:81" ht="15.75" customHeight="1" thickBot="1" x14ac:dyDescent="0.3">
      <c r="A15" s="325"/>
      <c r="B15" s="255"/>
      <c r="C15" s="267"/>
      <c r="D15" s="259"/>
      <c r="E15" s="36" t="s">
        <v>26</v>
      </c>
      <c r="F15" s="37">
        <v>3946296</v>
      </c>
      <c r="G15" s="31">
        <v>384088</v>
      </c>
      <c r="H15" s="38">
        <v>215414</v>
      </c>
      <c r="I15" s="44"/>
      <c r="J15" s="38"/>
      <c r="K15" s="38"/>
      <c r="L15" s="31"/>
      <c r="M15" s="31">
        <f t="shared" si="0"/>
        <v>599502</v>
      </c>
      <c r="N15" s="45">
        <v>0</v>
      </c>
      <c r="O15" s="328"/>
    </row>
    <row r="16" spans="1:81" ht="19.5" customHeight="1" x14ac:dyDescent="0.25">
      <c r="A16" s="325">
        <f>A13+1</f>
        <v>6</v>
      </c>
      <c r="B16" s="254" t="s">
        <v>29</v>
      </c>
      <c r="C16" s="265">
        <v>99194</v>
      </c>
      <c r="D16" s="258" t="s">
        <v>32</v>
      </c>
      <c r="E16" s="14" t="s">
        <v>20</v>
      </c>
      <c r="F16" s="15">
        <v>35000</v>
      </c>
      <c r="G16" s="16">
        <v>0</v>
      </c>
      <c r="H16" s="16"/>
      <c r="I16" s="22"/>
      <c r="J16" s="17">
        <v>35000</v>
      </c>
      <c r="K16" s="16">
        <v>0</v>
      </c>
      <c r="L16" s="16">
        <v>0</v>
      </c>
      <c r="M16" s="16">
        <f t="shared" si="0"/>
        <v>35000</v>
      </c>
      <c r="N16" s="18">
        <v>0</v>
      </c>
      <c r="O16" s="326"/>
    </row>
    <row r="17" spans="1:15" ht="19.5" customHeight="1" x14ac:dyDescent="0.25">
      <c r="A17" s="325"/>
      <c r="B17" s="274"/>
      <c r="C17" s="266"/>
      <c r="D17" s="275"/>
      <c r="E17" s="33" t="s">
        <v>25</v>
      </c>
      <c r="F17" s="34">
        <v>0</v>
      </c>
      <c r="G17" s="28">
        <v>0</v>
      </c>
      <c r="H17" s="28"/>
      <c r="I17" s="42"/>
      <c r="J17" s="28">
        <v>0</v>
      </c>
      <c r="K17" s="28">
        <v>0</v>
      </c>
      <c r="L17" s="28">
        <v>0</v>
      </c>
      <c r="M17" s="28">
        <f t="shared" si="0"/>
        <v>0</v>
      </c>
      <c r="N17" s="43">
        <v>0</v>
      </c>
      <c r="O17" s="327"/>
    </row>
    <row r="18" spans="1:15" ht="15.75" customHeight="1" thickBot="1" x14ac:dyDescent="0.3">
      <c r="A18" s="325"/>
      <c r="B18" s="255"/>
      <c r="C18" s="267"/>
      <c r="D18" s="259"/>
      <c r="E18" s="36" t="s">
        <v>26</v>
      </c>
      <c r="F18" s="37">
        <v>210000</v>
      </c>
      <c r="G18" s="31">
        <v>0</v>
      </c>
      <c r="H18" s="38"/>
      <c r="I18" s="44"/>
      <c r="J18" s="31">
        <v>0</v>
      </c>
      <c r="K18" s="40">
        <v>210000</v>
      </c>
      <c r="L18" s="31">
        <v>0</v>
      </c>
      <c r="M18" s="31">
        <f t="shared" si="0"/>
        <v>210000</v>
      </c>
      <c r="N18" s="45">
        <v>0</v>
      </c>
      <c r="O18" s="328"/>
    </row>
    <row r="19" spans="1:15" ht="19.5" customHeight="1" x14ac:dyDescent="0.25">
      <c r="A19" s="325">
        <f>A16+1</f>
        <v>7</v>
      </c>
      <c r="B19" s="254" t="s">
        <v>29</v>
      </c>
      <c r="C19" s="265">
        <v>98883</v>
      </c>
      <c r="D19" s="258" t="s">
        <v>33</v>
      </c>
      <c r="E19" s="14" t="s">
        <v>20</v>
      </c>
      <c r="F19" s="15">
        <v>100000</v>
      </c>
      <c r="G19" s="16">
        <v>0</v>
      </c>
      <c r="H19" s="16"/>
      <c r="I19" s="16"/>
      <c r="J19" s="16"/>
      <c r="K19" s="17">
        <v>100000</v>
      </c>
      <c r="L19" s="16">
        <v>0</v>
      </c>
      <c r="M19" s="16">
        <f t="shared" si="0"/>
        <v>100000</v>
      </c>
      <c r="N19" s="18">
        <v>0</v>
      </c>
      <c r="O19" s="326"/>
    </row>
    <row r="20" spans="1:15" ht="19.5" customHeight="1" x14ac:dyDescent="0.25">
      <c r="A20" s="325"/>
      <c r="B20" s="274"/>
      <c r="C20" s="266"/>
      <c r="D20" s="275"/>
      <c r="E20" s="33" t="s">
        <v>25</v>
      </c>
      <c r="F20" s="34">
        <v>0</v>
      </c>
      <c r="G20" s="28">
        <v>0</v>
      </c>
      <c r="H20" s="28"/>
      <c r="I20" s="42"/>
      <c r="J20" s="32"/>
      <c r="K20" s="28">
        <v>0</v>
      </c>
      <c r="L20" s="28">
        <v>0</v>
      </c>
      <c r="M20" s="28">
        <f t="shared" si="0"/>
        <v>0</v>
      </c>
      <c r="N20" s="43">
        <v>0</v>
      </c>
      <c r="O20" s="327"/>
    </row>
    <row r="21" spans="1:15" ht="15.75" customHeight="1" thickBot="1" x14ac:dyDescent="0.3">
      <c r="A21" s="325"/>
      <c r="B21" s="255"/>
      <c r="C21" s="267"/>
      <c r="D21" s="259"/>
      <c r="E21" s="36" t="s">
        <v>26</v>
      </c>
      <c r="F21" s="37">
        <v>395000</v>
      </c>
      <c r="G21" s="31">
        <v>0</v>
      </c>
      <c r="H21" s="38"/>
      <c r="I21" s="44"/>
      <c r="J21" s="38"/>
      <c r="K21" s="31">
        <v>0</v>
      </c>
      <c r="L21" s="40">
        <v>395000</v>
      </c>
      <c r="M21" s="31">
        <f t="shared" si="0"/>
        <v>395000</v>
      </c>
      <c r="N21" s="45">
        <v>0</v>
      </c>
      <c r="O21" s="328"/>
    </row>
    <row r="22" spans="1:15" ht="19.5" customHeight="1" x14ac:dyDescent="0.25">
      <c r="A22" s="325">
        <f>A19+1</f>
        <v>8</v>
      </c>
      <c r="B22" s="254" t="s">
        <v>29</v>
      </c>
      <c r="C22" s="265">
        <v>100501</v>
      </c>
      <c r="D22" s="258" t="s">
        <v>34</v>
      </c>
      <c r="E22" s="14" t="s">
        <v>20</v>
      </c>
      <c r="F22" s="15">
        <v>125000</v>
      </c>
      <c r="G22" s="16">
        <v>0</v>
      </c>
      <c r="H22" s="16"/>
      <c r="I22" s="16"/>
      <c r="J22" s="16"/>
      <c r="K22" s="16"/>
      <c r="L22" s="17">
        <v>125000</v>
      </c>
      <c r="M22" s="16">
        <f t="shared" si="0"/>
        <v>125000</v>
      </c>
      <c r="N22" s="18">
        <v>0</v>
      </c>
      <c r="O22" s="326"/>
    </row>
    <row r="23" spans="1:15" ht="19.5" customHeight="1" x14ac:dyDescent="0.25">
      <c r="A23" s="325"/>
      <c r="B23" s="274"/>
      <c r="C23" s="266"/>
      <c r="D23" s="275"/>
      <c r="E23" s="33" t="s">
        <v>25</v>
      </c>
      <c r="F23" s="34">
        <v>19000</v>
      </c>
      <c r="G23" s="28">
        <v>0</v>
      </c>
      <c r="H23" s="28"/>
      <c r="I23" s="42"/>
      <c r="J23" s="32"/>
      <c r="K23" s="28">
        <v>0</v>
      </c>
      <c r="L23" s="29">
        <v>19000</v>
      </c>
      <c r="M23" s="28">
        <f t="shared" si="0"/>
        <v>19000</v>
      </c>
      <c r="N23" s="43">
        <v>0</v>
      </c>
      <c r="O23" s="327"/>
    </row>
    <row r="24" spans="1:15" ht="15.75" customHeight="1" thickBot="1" x14ac:dyDescent="0.3">
      <c r="A24" s="325"/>
      <c r="B24" s="255"/>
      <c r="C24" s="267"/>
      <c r="D24" s="259"/>
      <c r="E24" s="36" t="s">
        <v>26</v>
      </c>
      <c r="F24" s="37">
        <v>655893</v>
      </c>
      <c r="G24" s="31">
        <v>0</v>
      </c>
      <c r="H24" s="38"/>
      <c r="I24" s="44"/>
      <c r="J24" s="38"/>
      <c r="K24" s="31">
        <v>0</v>
      </c>
      <c r="L24" s="31">
        <v>0</v>
      </c>
      <c r="M24" s="31">
        <f t="shared" si="0"/>
        <v>0</v>
      </c>
      <c r="N24" s="46">
        <f>F24-L24</f>
        <v>655893</v>
      </c>
      <c r="O24" s="328"/>
    </row>
    <row r="25" spans="1:15" ht="15.75" customHeight="1" x14ac:dyDescent="0.25">
      <c r="A25" s="325">
        <f>A19+1</f>
        <v>8</v>
      </c>
      <c r="B25" s="254" t="s">
        <v>35</v>
      </c>
      <c r="C25" s="265">
        <v>12955</v>
      </c>
      <c r="D25" s="258" t="s">
        <v>36</v>
      </c>
      <c r="E25" s="20" t="s">
        <v>20</v>
      </c>
      <c r="F25" s="21">
        <v>266150</v>
      </c>
      <c r="G25" s="16">
        <v>0</v>
      </c>
      <c r="H25" s="16">
        <v>0</v>
      </c>
      <c r="I25" s="16">
        <v>0</v>
      </c>
      <c r="J25" s="16"/>
      <c r="K25" s="16"/>
      <c r="L25" s="16"/>
      <c r="M25" s="16">
        <f t="shared" si="0"/>
        <v>0</v>
      </c>
      <c r="N25" s="18">
        <v>0</v>
      </c>
      <c r="O25" s="326"/>
    </row>
    <row r="26" spans="1:15" ht="15.75" customHeight="1" x14ac:dyDescent="0.25">
      <c r="A26" s="325"/>
      <c r="B26" s="274"/>
      <c r="C26" s="266"/>
      <c r="D26" s="275"/>
      <c r="E26" s="26" t="s">
        <v>25</v>
      </c>
      <c r="F26" s="27">
        <v>142034</v>
      </c>
      <c r="G26" s="32">
        <v>0</v>
      </c>
      <c r="H26" s="28">
        <v>0</v>
      </c>
      <c r="I26" s="28">
        <v>0</v>
      </c>
      <c r="J26" s="32"/>
      <c r="K26" s="32"/>
      <c r="L26" s="28"/>
      <c r="M26" s="28">
        <f t="shared" si="0"/>
        <v>0</v>
      </c>
      <c r="N26" s="43">
        <v>0</v>
      </c>
      <c r="O26" s="327"/>
    </row>
    <row r="27" spans="1:15" ht="15.75" customHeight="1" thickBot="1" x14ac:dyDescent="0.3">
      <c r="A27" s="325"/>
      <c r="B27" s="255"/>
      <c r="C27" s="267"/>
      <c r="D27" s="259"/>
      <c r="E27" s="47" t="s">
        <v>26</v>
      </c>
      <c r="F27" s="48">
        <v>853072</v>
      </c>
      <c r="G27" s="31">
        <f>80888</f>
        <v>80888</v>
      </c>
      <c r="H27" s="49">
        <f>164347+86818</f>
        <v>251165</v>
      </c>
      <c r="I27" s="31">
        <v>0</v>
      </c>
      <c r="J27" s="38"/>
      <c r="K27" s="38"/>
      <c r="L27" s="31"/>
      <c r="M27" s="31">
        <f t="shared" si="0"/>
        <v>332053</v>
      </c>
      <c r="N27" s="45">
        <v>0</v>
      </c>
      <c r="O27" s="328"/>
    </row>
    <row r="28" spans="1:15" ht="15.75" customHeight="1" x14ac:dyDescent="0.25">
      <c r="A28" s="325">
        <f>A25+1</f>
        <v>9</v>
      </c>
      <c r="B28" s="254" t="s">
        <v>35</v>
      </c>
      <c r="C28" s="265">
        <v>100500</v>
      </c>
      <c r="D28" s="258" t="s">
        <v>37</v>
      </c>
      <c r="E28" s="20" t="s">
        <v>20</v>
      </c>
      <c r="F28" s="21">
        <v>72600</v>
      </c>
      <c r="G28" s="16">
        <v>0</v>
      </c>
      <c r="H28" s="16">
        <v>0</v>
      </c>
      <c r="I28" s="16">
        <v>0</v>
      </c>
      <c r="J28" s="16">
        <v>0</v>
      </c>
      <c r="K28" s="16"/>
      <c r="L28" s="16"/>
      <c r="M28" s="16">
        <f t="shared" ref="M28:M63" si="1">SUM(G28:L28)</f>
        <v>0</v>
      </c>
      <c r="N28" s="18">
        <v>0</v>
      </c>
      <c r="O28" s="326"/>
    </row>
    <row r="29" spans="1:15" ht="15.75" customHeight="1" x14ac:dyDescent="0.25">
      <c r="A29" s="325"/>
      <c r="B29" s="274"/>
      <c r="C29" s="266"/>
      <c r="D29" s="275"/>
      <c r="E29" s="26" t="s">
        <v>25</v>
      </c>
      <c r="F29" s="27">
        <v>50000</v>
      </c>
      <c r="G29" s="32">
        <v>0</v>
      </c>
      <c r="H29" s="28">
        <v>0</v>
      </c>
      <c r="I29" s="29">
        <v>50000</v>
      </c>
      <c r="J29" s="28">
        <v>0</v>
      </c>
      <c r="K29" s="32"/>
      <c r="L29" s="28"/>
      <c r="M29" s="28">
        <f t="shared" si="1"/>
        <v>50000</v>
      </c>
      <c r="N29" s="43">
        <v>0</v>
      </c>
      <c r="O29" s="327"/>
    </row>
    <row r="30" spans="1:15" ht="15.75" customHeight="1" thickBot="1" x14ac:dyDescent="0.3">
      <c r="A30" s="325"/>
      <c r="B30" s="255"/>
      <c r="C30" s="267"/>
      <c r="D30" s="259"/>
      <c r="E30" s="47" t="s">
        <v>26</v>
      </c>
      <c r="F30" s="48">
        <v>227400</v>
      </c>
      <c r="G30" s="31"/>
      <c r="H30" s="31"/>
      <c r="I30" s="38">
        <v>0</v>
      </c>
      <c r="J30" s="40">
        <f>227400-H30</f>
        <v>227400</v>
      </c>
      <c r="K30" s="38"/>
      <c r="L30" s="31"/>
      <c r="M30" s="31">
        <f t="shared" si="1"/>
        <v>227400</v>
      </c>
      <c r="N30" s="45">
        <v>0</v>
      </c>
      <c r="O30" s="328"/>
    </row>
    <row r="31" spans="1:15" ht="15.75" customHeight="1" x14ac:dyDescent="0.25">
      <c r="A31" s="325">
        <f>A28+1</f>
        <v>10</v>
      </c>
      <c r="B31" s="254" t="s">
        <v>38</v>
      </c>
      <c r="C31" s="265">
        <v>101039</v>
      </c>
      <c r="D31" s="258" t="s">
        <v>39</v>
      </c>
      <c r="E31" s="20" t="s">
        <v>20</v>
      </c>
      <c r="F31" s="21">
        <v>132000</v>
      </c>
      <c r="G31" s="16">
        <v>0</v>
      </c>
      <c r="H31" s="16">
        <v>120000</v>
      </c>
      <c r="I31" s="16">
        <v>12000</v>
      </c>
      <c r="J31" s="16">
        <v>0</v>
      </c>
      <c r="K31" s="16"/>
      <c r="L31" s="16"/>
      <c r="M31" s="16">
        <f t="shared" si="1"/>
        <v>132000</v>
      </c>
      <c r="N31" s="18">
        <v>0</v>
      </c>
      <c r="O31" s="326"/>
    </row>
    <row r="32" spans="1:15" ht="15.75" customHeight="1" x14ac:dyDescent="0.25">
      <c r="A32" s="325"/>
      <c r="B32" s="274"/>
      <c r="C32" s="266"/>
      <c r="D32" s="275"/>
      <c r="E32" s="26" t="s">
        <v>25</v>
      </c>
      <c r="F32" s="27">
        <v>0</v>
      </c>
      <c r="G32" s="32">
        <v>0</v>
      </c>
      <c r="H32" s="28">
        <v>0</v>
      </c>
      <c r="I32" s="32">
        <v>0</v>
      </c>
      <c r="J32" s="28">
        <v>0</v>
      </c>
      <c r="K32" s="32"/>
      <c r="L32" s="28"/>
      <c r="M32" s="28">
        <f t="shared" si="1"/>
        <v>0</v>
      </c>
      <c r="N32" s="43">
        <v>0</v>
      </c>
      <c r="O32" s="327"/>
    </row>
    <row r="33" spans="1:15" ht="15.75" customHeight="1" thickBot="1" x14ac:dyDescent="0.3">
      <c r="A33" s="325"/>
      <c r="B33" s="255"/>
      <c r="C33" s="267"/>
      <c r="D33" s="259"/>
      <c r="E33" s="47" t="s">
        <v>26</v>
      </c>
      <c r="F33" s="48">
        <v>528000</v>
      </c>
      <c r="G33" s="31"/>
      <c r="H33" s="31"/>
      <c r="I33" s="31">
        <v>258000</v>
      </c>
      <c r="J33" s="31">
        <v>270000</v>
      </c>
      <c r="K33" s="38"/>
      <c r="L33" s="31"/>
      <c r="M33" s="31">
        <f t="shared" si="1"/>
        <v>528000</v>
      </c>
      <c r="N33" s="45">
        <v>0</v>
      </c>
      <c r="O33" s="328"/>
    </row>
    <row r="34" spans="1:15" ht="15.75" customHeight="1" x14ac:dyDescent="0.25">
      <c r="A34" s="283">
        <f>A31+1</f>
        <v>11</v>
      </c>
      <c r="B34" s="286" t="s">
        <v>38</v>
      </c>
      <c r="C34" s="286">
        <v>101289</v>
      </c>
      <c r="D34" s="289" t="s">
        <v>40</v>
      </c>
      <c r="E34" s="50" t="s">
        <v>20</v>
      </c>
      <c r="F34" s="51">
        <v>50000</v>
      </c>
      <c r="G34" s="22">
        <v>50000</v>
      </c>
      <c r="H34" s="16">
        <v>0</v>
      </c>
      <c r="I34" s="16">
        <v>0</v>
      </c>
      <c r="J34" s="16">
        <v>0</v>
      </c>
      <c r="K34" s="16"/>
      <c r="L34" s="16"/>
      <c r="M34" s="16">
        <f t="shared" si="1"/>
        <v>50000</v>
      </c>
      <c r="N34" s="18">
        <v>0</v>
      </c>
      <c r="O34" s="329" t="s">
        <v>41</v>
      </c>
    </row>
    <row r="35" spans="1:15" ht="15.75" customHeight="1" x14ac:dyDescent="0.25">
      <c r="A35" s="284"/>
      <c r="B35" s="287"/>
      <c r="C35" s="287"/>
      <c r="D35" s="290"/>
      <c r="E35" s="52" t="s">
        <v>42</v>
      </c>
      <c r="F35" s="53">
        <v>50000</v>
      </c>
      <c r="G35" s="54"/>
      <c r="H35" s="54"/>
      <c r="I35" s="54"/>
      <c r="J35" s="54"/>
      <c r="K35" s="54"/>
      <c r="L35" s="54"/>
      <c r="M35" s="28">
        <f t="shared" si="1"/>
        <v>0</v>
      </c>
      <c r="N35" s="55"/>
      <c r="O35" s="330"/>
    </row>
    <row r="36" spans="1:15" ht="15.75" customHeight="1" x14ac:dyDescent="0.25">
      <c r="A36" s="284"/>
      <c r="B36" s="287"/>
      <c r="C36" s="287"/>
      <c r="D36" s="290"/>
      <c r="E36" s="56" t="s">
        <v>25</v>
      </c>
      <c r="F36" s="57">
        <v>0</v>
      </c>
      <c r="G36" s="32">
        <v>0</v>
      </c>
      <c r="H36" s="28">
        <v>0</v>
      </c>
      <c r="I36" s="28">
        <v>0</v>
      </c>
      <c r="J36" s="28">
        <v>0</v>
      </c>
      <c r="K36" s="32"/>
      <c r="L36" s="28"/>
      <c r="M36" s="28">
        <f t="shared" si="1"/>
        <v>0</v>
      </c>
      <c r="N36" s="43">
        <v>0</v>
      </c>
      <c r="O36" s="330"/>
    </row>
    <row r="37" spans="1:15" ht="15.75" customHeight="1" x14ac:dyDescent="0.25">
      <c r="A37" s="284"/>
      <c r="B37" s="287"/>
      <c r="C37" s="287"/>
      <c r="D37" s="290"/>
      <c r="E37" s="56" t="s">
        <v>43</v>
      </c>
      <c r="F37" s="57">
        <v>0</v>
      </c>
      <c r="G37" s="32"/>
      <c r="H37" s="28"/>
      <c r="I37" s="28"/>
      <c r="J37" s="28"/>
      <c r="K37" s="32"/>
      <c r="L37" s="28"/>
      <c r="M37" s="28">
        <f t="shared" si="1"/>
        <v>0</v>
      </c>
      <c r="N37" s="43"/>
      <c r="O37" s="330"/>
    </row>
    <row r="38" spans="1:15" ht="15.75" customHeight="1" x14ac:dyDescent="0.25">
      <c r="A38" s="284"/>
      <c r="B38" s="287"/>
      <c r="C38" s="287"/>
      <c r="D38" s="290"/>
      <c r="E38" s="56" t="s">
        <v>26</v>
      </c>
      <c r="F38" s="57">
        <f>421770-F39</f>
        <v>211770</v>
      </c>
      <c r="G38" s="28"/>
      <c r="H38" s="58">
        <f>F38</f>
        <v>211770</v>
      </c>
      <c r="I38" s="32">
        <v>0</v>
      </c>
      <c r="J38" s="28">
        <v>0</v>
      </c>
      <c r="K38" s="32"/>
      <c r="L38" s="28"/>
      <c r="M38" s="28">
        <f t="shared" si="1"/>
        <v>211770</v>
      </c>
      <c r="N38" s="43">
        <v>0</v>
      </c>
      <c r="O38" s="330"/>
    </row>
    <row r="39" spans="1:15" ht="15.75" customHeight="1" thickBot="1" x14ac:dyDescent="0.3">
      <c r="A39" s="285"/>
      <c r="B39" s="288"/>
      <c r="C39" s="288"/>
      <c r="D39" s="291"/>
      <c r="E39" s="59" t="s">
        <v>44</v>
      </c>
      <c r="F39" s="60">
        <v>210000</v>
      </c>
      <c r="G39" s="31"/>
      <c r="H39" s="38"/>
      <c r="I39" s="38">
        <v>0</v>
      </c>
      <c r="J39" s="31">
        <v>0</v>
      </c>
      <c r="K39" s="38"/>
      <c r="L39" s="31"/>
      <c r="M39" s="31">
        <f t="shared" si="1"/>
        <v>0</v>
      </c>
      <c r="N39" s="45">
        <v>0</v>
      </c>
      <c r="O39" s="331"/>
    </row>
    <row r="40" spans="1:15" ht="15.75" customHeight="1" x14ac:dyDescent="0.25">
      <c r="A40" s="297">
        <f>A34+1</f>
        <v>12</v>
      </c>
      <c r="B40" s="223" t="s">
        <v>38</v>
      </c>
      <c r="C40" s="61" t="s">
        <v>45</v>
      </c>
      <c r="D40" s="227" t="s">
        <v>46</v>
      </c>
      <c r="E40" s="62" t="s">
        <v>20</v>
      </c>
      <c r="F40" s="63">
        <v>150000</v>
      </c>
      <c r="G40" s="54"/>
      <c r="H40" s="54"/>
      <c r="I40" s="64">
        <v>150000</v>
      </c>
      <c r="J40" s="54">
        <v>0</v>
      </c>
      <c r="K40" s="54"/>
      <c r="L40" s="54"/>
      <c r="M40" s="54">
        <f t="shared" si="1"/>
        <v>150000</v>
      </c>
      <c r="N40" s="55">
        <v>0</v>
      </c>
      <c r="O40" s="333"/>
    </row>
    <row r="41" spans="1:15" ht="15.75" customHeight="1" x14ac:dyDescent="0.25">
      <c r="A41" s="332"/>
      <c r="B41" s="223"/>
      <c r="C41" s="61"/>
      <c r="D41" s="227"/>
      <c r="E41" s="65" t="s">
        <v>25</v>
      </c>
      <c r="F41" s="66">
        <v>0</v>
      </c>
      <c r="G41" s="32"/>
      <c r="H41" s="28"/>
      <c r="I41" s="28"/>
      <c r="J41" s="28">
        <v>0</v>
      </c>
      <c r="K41" s="32"/>
      <c r="L41" s="28"/>
      <c r="M41" s="28">
        <f t="shared" si="1"/>
        <v>0</v>
      </c>
      <c r="N41" s="43">
        <v>0</v>
      </c>
      <c r="O41" s="333"/>
    </row>
    <row r="42" spans="1:15" ht="15.75" customHeight="1" thickBot="1" x14ac:dyDescent="0.3">
      <c r="A42" s="332"/>
      <c r="B42" s="225"/>
      <c r="C42" s="67"/>
      <c r="D42" s="228"/>
      <c r="E42" s="68" t="s">
        <v>26</v>
      </c>
      <c r="F42" s="69">
        <v>300000</v>
      </c>
      <c r="G42" s="31"/>
      <c r="H42" s="31"/>
      <c r="I42" s="31"/>
      <c r="J42" s="40">
        <v>165000</v>
      </c>
      <c r="K42" s="40">
        <v>135000</v>
      </c>
      <c r="L42" s="31"/>
      <c r="M42" s="31">
        <f t="shared" si="1"/>
        <v>300000</v>
      </c>
      <c r="N42" s="45">
        <v>0</v>
      </c>
      <c r="O42" s="334"/>
    </row>
    <row r="43" spans="1:15" ht="15.75" customHeight="1" x14ac:dyDescent="0.25">
      <c r="A43" s="332">
        <f>A40+1</f>
        <v>13</v>
      </c>
      <c r="B43" s="222" t="s">
        <v>38</v>
      </c>
      <c r="C43" s="222" t="s">
        <v>47</v>
      </c>
      <c r="D43" s="226" t="s">
        <v>48</v>
      </c>
      <c r="E43" s="70" t="s">
        <v>20</v>
      </c>
      <c r="F43" s="71">
        <v>180000</v>
      </c>
      <c r="G43" s="16"/>
      <c r="H43" s="16"/>
      <c r="I43" s="16">
        <v>0</v>
      </c>
      <c r="J43" s="72"/>
      <c r="K43" s="17">
        <v>180000</v>
      </c>
      <c r="L43" s="16"/>
      <c r="M43" s="16">
        <f t="shared" si="1"/>
        <v>180000</v>
      </c>
      <c r="N43" s="18">
        <v>0</v>
      </c>
      <c r="O43" s="335"/>
    </row>
    <row r="44" spans="1:15" ht="15.75" customHeight="1" x14ac:dyDescent="0.25">
      <c r="A44" s="332"/>
      <c r="B44" s="223"/>
      <c r="C44" s="223"/>
      <c r="D44" s="227"/>
      <c r="E44" s="65" t="s">
        <v>25</v>
      </c>
      <c r="F44" s="66">
        <v>0</v>
      </c>
      <c r="G44" s="32"/>
      <c r="H44" s="28"/>
      <c r="I44" s="28"/>
      <c r="J44" s="28">
        <v>0</v>
      </c>
      <c r="K44" s="32"/>
      <c r="L44" s="28"/>
      <c r="M44" s="28">
        <f t="shared" si="1"/>
        <v>0</v>
      </c>
      <c r="N44" s="43">
        <v>0</v>
      </c>
      <c r="O44" s="333"/>
    </row>
    <row r="45" spans="1:15" ht="15.75" customHeight="1" thickBot="1" x14ac:dyDescent="0.3">
      <c r="A45" s="332"/>
      <c r="B45" s="225"/>
      <c r="C45" s="225"/>
      <c r="D45" s="228"/>
      <c r="E45" s="68" t="s">
        <v>26</v>
      </c>
      <c r="F45" s="69">
        <v>0</v>
      </c>
      <c r="G45" s="31"/>
      <c r="H45" s="31"/>
      <c r="I45" s="38"/>
      <c r="J45" s="31">
        <v>0</v>
      </c>
      <c r="K45" s="38"/>
      <c r="L45" s="31"/>
      <c r="M45" s="31">
        <f t="shared" si="1"/>
        <v>0</v>
      </c>
      <c r="N45" s="45">
        <v>0</v>
      </c>
      <c r="O45" s="334"/>
    </row>
    <row r="46" spans="1:15" ht="15.75" customHeight="1" x14ac:dyDescent="0.25">
      <c r="A46" s="332">
        <f>A43+1</f>
        <v>14</v>
      </c>
      <c r="B46" s="222" t="s">
        <v>38</v>
      </c>
      <c r="C46" s="222" t="s">
        <v>49</v>
      </c>
      <c r="D46" s="226" t="s">
        <v>50</v>
      </c>
      <c r="E46" s="70" t="s">
        <v>20</v>
      </c>
      <c r="F46" s="71">
        <v>100000</v>
      </c>
      <c r="G46" s="16"/>
      <c r="H46" s="16"/>
      <c r="I46" s="16"/>
      <c r="J46" s="16">
        <v>0</v>
      </c>
      <c r="K46" s="17">
        <v>100000</v>
      </c>
      <c r="L46" s="72"/>
      <c r="M46" s="16">
        <f>SUM(G46:L46)</f>
        <v>100000</v>
      </c>
      <c r="N46" s="18">
        <v>0</v>
      </c>
      <c r="O46" s="335"/>
    </row>
    <row r="47" spans="1:15" ht="15.75" customHeight="1" x14ac:dyDescent="0.25">
      <c r="A47" s="332"/>
      <c r="B47" s="223"/>
      <c r="C47" s="223"/>
      <c r="D47" s="227"/>
      <c r="E47" s="65" t="s">
        <v>25</v>
      </c>
      <c r="F47" s="66"/>
      <c r="G47" s="32"/>
      <c r="H47" s="28"/>
      <c r="I47" s="28"/>
      <c r="J47" s="28">
        <v>0</v>
      </c>
      <c r="K47" s="32"/>
      <c r="L47" s="28"/>
      <c r="M47" s="28">
        <f t="shared" si="1"/>
        <v>0</v>
      </c>
      <c r="N47" s="43">
        <v>0</v>
      </c>
      <c r="O47" s="333"/>
    </row>
    <row r="48" spans="1:15" ht="15.75" customHeight="1" thickBot="1" x14ac:dyDescent="0.3">
      <c r="A48" s="332"/>
      <c r="B48" s="225"/>
      <c r="C48" s="225"/>
      <c r="D48" s="228"/>
      <c r="E48" s="68" t="s">
        <v>26</v>
      </c>
      <c r="F48" s="69">
        <v>450000</v>
      </c>
      <c r="G48" s="31"/>
      <c r="H48" s="31"/>
      <c r="I48" s="38"/>
      <c r="J48" s="31">
        <v>0</v>
      </c>
      <c r="K48" s="40">
        <v>132428</v>
      </c>
      <c r="L48" s="40">
        <f>450000-K48</f>
        <v>317572</v>
      </c>
      <c r="M48" s="31">
        <f t="shared" si="1"/>
        <v>450000</v>
      </c>
      <c r="N48" s="45">
        <v>0</v>
      </c>
      <c r="O48" s="334"/>
    </row>
    <row r="49" spans="1:1269" ht="15.75" customHeight="1" x14ac:dyDescent="0.25">
      <c r="A49" s="332">
        <f>A46+1</f>
        <v>15</v>
      </c>
      <c r="B49" s="222" t="s">
        <v>38</v>
      </c>
      <c r="C49" s="222" t="s">
        <v>51</v>
      </c>
      <c r="D49" s="226" t="s">
        <v>52</v>
      </c>
      <c r="E49" s="70" t="s">
        <v>20</v>
      </c>
      <c r="F49" s="71">
        <v>50000</v>
      </c>
      <c r="G49" s="16"/>
      <c r="H49" s="16"/>
      <c r="I49" s="16"/>
      <c r="J49" s="16">
        <v>0</v>
      </c>
      <c r="K49" s="17">
        <v>50000</v>
      </c>
      <c r="L49" s="72"/>
      <c r="M49" s="16">
        <f>SUM(G49:L49)</f>
        <v>50000</v>
      </c>
      <c r="N49" s="18">
        <v>0</v>
      </c>
      <c r="O49" s="335"/>
    </row>
    <row r="50" spans="1:1269" ht="15.75" customHeight="1" x14ac:dyDescent="0.25">
      <c r="A50" s="332"/>
      <c r="B50" s="223"/>
      <c r="C50" s="223"/>
      <c r="D50" s="227"/>
      <c r="E50" s="65" t="s">
        <v>25</v>
      </c>
      <c r="F50" s="66"/>
      <c r="G50" s="32"/>
      <c r="H50" s="28"/>
      <c r="I50" s="28"/>
      <c r="J50" s="28">
        <v>0</v>
      </c>
      <c r="K50" s="32"/>
      <c r="L50" s="28"/>
      <c r="M50" s="28">
        <f t="shared" si="1"/>
        <v>0</v>
      </c>
      <c r="N50" s="43">
        <v>0</v>
      </c>
      <c r="O50" s="333"/>
    </row>
    <row r="51" spans="1:1269" ht="15.75" customHeight="1" thickBot="1" x14ac:dyDescent="0.3">
      <c r="A51" s="332"/>
      <c r="B51" s="225"/>
      <c r="C51" s="225"/>
      <c r="D51" s="228"/>
      <c r="E51" s="68" t="s">
        <v>26</v>
      </c>
      <c r="F51" s="69">
        <v>285000</v>
      </c>
      <c r="G51" s="31"/>
      <c r="H51" s="31"/>
      <c r="I51" s="38"/>
      <c r="J51" s="31">
        <v>0</v>
      </c>
      <c r="K51" s="38"/>
      <c r="L51" s="40">
        <v>285000</v>
      </c>
      <c r="M51" s="31">
        <f t="shared" si="1"/>
        <v>285000</v>
      </c>
      <c r="N51" s="45">
        <v>0</v>
      </c>
      <c r="O51" s="334"/>
    </row>
    <row r="52" spans="1:1269" ht="15.75" customHeight="1" thickBot="1" x14ac:dyDescent="0.3">
      <c r="A52" s="332">
        <f>A49+1</f>
        <v>16</v>
      </c>
      <c r="B52" s="222" t="s">
        <v>38</v>
      </c>
      <c r="C52" s="222" t="s">
        <v>53</v>
      </c>
      <c r="D52" s="226" t="s">
        <v>54</v>
      </c>
      <c r="E52" s="70" t="s">
        <v>20</v>
      </c>
      <c r="F52" s="71">
        <v>200000</v>
      </c>
      <c r="G52" s="16"/>
      <c r="H52" s="16"/>
      <c r="I52" s="16"/>
      <c r="J52" s="16">
        <v>0</v>
      </c>
      <c r="K52" s="16">
        <v>0</v>
      </c>
      <c r="L52" s="17">
        <v>158209</v>
      </c>
      <c r="M52" s="16">
        <f>SUM(G52:L52)</f>
        <v>158209</v>
      </c>
      <c r="N52" s="46">
        <f>F52-L52</f>
        <v>41791</v>
      </c>
      <c r="O52" s="335"/>
    </row>
    <row r="53" spans="1:1269" ht="15.75" customHeight="1" x14ac:dyDescent="0.25">
      <c r="A53" s="332"/>
      <c r="B53" s="223"/>
      <c r="C53" s="223"/>
      <c r="D53" s="227"/>
      <c r="E53" s="65" t="s">
        <v>25</v>
      </c>
      <c r="F53" s="66"/>
      <c r="G53" s="32"/>
      <c r="H53" s="28"/>
      <c r="I53" s="28"/>
      <c r="J53" s="28">
        <v>0</v>
      </c>
      <c r="K53" s="28">
        <v>0</v>
      </c>
      <c r="L53" s="28">
        <v>0</v>
      </c>
      <c r="M53" s="28">
        <f t="shared" si="1"/>
        <v>0</v>
      </c>
      <c r="N53" s="43">
        <v>0</v>
      </c>
      <c r="O53" s="333"/>
    </row>
    <row r="54" spans="1:1269" ht="15.75" customHeight="1" thickBot="1" x14ac:dyDescent="0.3">
      <c r="A54" s="332"/>
      <c r="B54" s="225"/>
      <c r="C54" s="225"/>
      <c r="D54" s="228"/>
      <c r="E54" s="68" t="s">
        <v>26</v>
      </c>
      <c r="F54" s="69">
        <v>1400000</v>
      </c>
      <c r="G54" s="31"/>
      <c r="H54" s="31"/>
      <c r="I54" s="38"/>
      <c r="J54" s="31">
        <v>0</v>
      </c>
      <c r="K54" s="31">
        <v>0</v>
      </c>
      <c r="L54" s="31">
        <v>0</v>
      </c>
      <c r="M54" s="31">
        <f t="shared" si="1"/>
        <v>0</v>
      </c>
      <c r="N54" s="46">
        <f>F54-L54</f>
        <v>1400000</v>
      </c>
      <c r="O54" s="334"/>
    </row>
    <row r="55" spans="1:1269" ht="15.75" customHeight="1" x14ac:dyDescent="0.25">
      <c r="A55" s="325">
        <f>A52+1</f>
        <v>17</v>
      </c>
      <c r="B55" s="254" t="s">
        <v>55</v>
      </c>
      <c r="C55" s="265">
        <v>97635</v>
      </c>
      <c r="D55" s="258" t="s">
        <v>37</v>
      </c>
      <c r="E55" s="20" t="s">
        <v>20</v>
      </c>
      <c r="F55" s="21">
        <v>350000</v>
      </c>
      <c r="G55" s="22"/>
      <c r="H55" s="22"/>
      <c r="I55" s="22"/>
      <c r="J55" s="22"/>
      <c r="K55" s="22"/>
      <c r="L55" s="22"/>
      <c r="M55" s="16">
        <f t="shared" si="1"/>
        <v>0</v>
      </c>
      <c r="N55" s="18">
        <v>0</v>
      </c>
      <c r="O55" s="326"/>
    </row>
    <row r="56" spans="1:1269" ht="15.75" customHeight="1" x14ac:dyDescent="0.25">
      <c r="A56" s="325"/>
      <c r="B56" s="274"/>
      <c r="C56" s="266"/>
      <c r="D56" s="275"/>
      <c r="E56" s="26" t="s">
        <v>25</v>
      </c>
      <c r="F56" s="27">
        <v>239826</v>
      </c>
      <c r="G56" s="32"/>
      <c r="H56" s="32"/>
      <c r="I56" s="32"/>
      <c r="J56" s="32"/>
      <c r="K56" s="32"/>
      <c r="L56" s="32"/>
      <c r="M56" s="28">
        <f t="shared" si="1"/>
        <v>0</v>
      </c>
      <c r="N56" s="43">
        <v>0</v>
      </c>
      <c r="O56" s="327"/>
    </row>
    <row r="57" spans="1:1269" ht="15.75" customHeight="1" thickBot="1" x14ac:dyDescent="0.3">
      <c r="A57" s="325"/>
      <c r="B57" s="255"/>
      <c r="C57" s="267"/>
      <c r="D57" s="259"/>
      <c r="E57" s="47" t="s">
        <v>26</v>
      </c>
      <c r="F57" s="48">
        <v>955216</v>
      </c>
      <c r="G57" s="38">
        <v>313005</v>
      </c>
      <c r="H57" s="38"/>
      <c r="I57" s="38"/>
      <c r="J57" s="38"/>
      <c r="K57" s="38"/>
      <c r="L57" s="38"/>
      <c r="M57" s="31">
        <f t="shared" si="1"/>
        <v>313005</v>
      </c>
      <c r="N57" s="45">
        <v>0</v>
      </c>
      <c r="O57" s="328"/>
    </row>
    <row r="58" spans="1:1269" ht="15.75" customHeight="1" x14ac:dyDescent="0.25">
      <c r="A58" s="325">
        <f>A55+1</f>
        <v>18</v>
      </c>
      <c r="B58" s="254" t="s">
        <v>55</v>
      </c>
      <c r="C58" s="265">
        <v>82849</v>
      </c>
      <c r="D58" s="258" t="s">
        <v>56</v>
      </c>
      <c r="E58" s="20" t="s">
        <v>20</v>
      </c>
      <c r="F58" s="21">
        <v>25000</v>
      </c>
      <c r="G58" s="22"/>
      <c r="H58" s="22"/>
      <c r="I58" s="22"/>
      <c r="J58" s="17">
        <v>25000</v>
      </c>
      <c r="K58" s="16">
        <v>0</v>
      </c>
      <c r="L58" s="22"/>
      <c r="M58" s="16">
        <f t="shared" si="1"/>
        <v>25000</v>
      </c>
      <c r="N58" s="18">
        <v>0</v>
      </c>
      <c r="O58" s="326"/>
    </row>
    <row r="59" spans="1:1269" ht="15.75" customHeight="1" x14ac:dyDescent="0.25">
      <c r="A59" s="325"/>
      <c r="B59" s="274"/>
      <c r="C59" s="266"/>
      <c r="D59" s="275"/>
      <c r="E59" s="26" t="s">
        <v>25</v>
      </c>
      <c r="F59" s="27">
        <v>0</v>
      </c>
      <c r="G59" s="32"/>
      <c r="H59" s="32"/>
      <c r="I59" s="32"/>
      <c r="J59" s="28">
        <v>0</v>
      </c>
      <c r="K59" s="28">
        <v>0</v>
      </c>
      <c r="L59" s="32"/>
      <c r="M59" s="28">
        <f t="shared" si="1"/>
        <v>0</v>
      </c>
      <c r="N59" s="43">
        <v>0</v>
      </c>
      <c r="O59" s="327"/>
    </row>
    <row r="60" spans="1:1269" ht="15.75" customHeight="1" thickBot="1" x14ac:dyDescent="0.3">
      <c r="A60" s="325"/>
      <c r="B60" s="255"/>
      <c r="C60" s="267"/>
      <c r="D60" s="259"/>
      <c r="E60" s="47" t="s">
        <v>26</v>
      </c>
      <c r="F60" s="48">
        <v>249083</v>
      </c>
      <c r="G60" s="38"/>
      <c r="H60" s="38"/>
      <c r="I60" s="38"/>
      <c r="J60" s="28">
        <v>0</v>
      </c>
      <c r="K60" s="40">
        <v>249083</v>
      </c>
      <c r="L60" s="38"/>
      <c r="M60" s="31">
        <f t="shared" si="1"/>
        <v>249083</v>
      </c>
      <c r="N60" s="45">
        <v>0</v>
      </c>
      <c r="O60" s="328"/>
    </row>
    <row r="61" spans="1:1269" ht="15.75" customHeight="1" x14ac:dyDescent="0.25">
      <c r="A61" s="325">
        <f>A58+1</f>
        <v>19</v>
      </c>
      <c r="B61" s="254" t="s">
        <v>55</v>
      </c>
      <c r="C61" s="265">
        <v>100499</v>
      </c>
      <c r="D61" s="258" t="s">
        <v>57</v>
      </c>
      <c r="E61" s="20" t="s">
        <v>20</v>
      </c>
      <c r="F61" s="21">
        <v>280000</v>
      </c>
      <c r="G61" s="22"/>
      <c r="H61" s="22"/>
      <c r="I61" s="22"/>
      <c r="J61" s="22"/>
      <c r="K61" s="22"/>
      <c r="L61" s="22"/>
      <c r="M61" s="16">
        <f t="shared" si="1"/>
        <v>0</v>
      </c>
      <c r="N61" s="18">
        <v>0</v>
      </c>
      <c r="O61" s="326"/>
    </row>
    <row r="62" spans="1:1269" ht="15.75" customHeight="1" x14ac:dyDescent="0.25">
      <c r="A62" s="325"/>
      <c r="B62" s="274"/>
      <c r="C62" s="266"/>
      <c r="D62" s="275"/>
      <c r="E62" s="26" t="s">
        <v>25</v>
      </c>
      <c r="F62" s="27">
        <v>220000</v>
      </c>
      <c r="G62" s="32"/>
      <c r="H62" s="32"/>
      <c r="I62" s="32"/>
      <c r="J62" s="32"/>
      <c r="K62" s="32"/>
      <c r="L62" s="32"/>
      <c r="M62" s="28">
        <f t="shared" si="1"/>
        <v>0</v>
      </c>
      <c r="N62" s="43">
        <v>0</v>
      </c>
      <c r="O62" s="327"/>
    </row>
    <row r="63" spans="1:1269" ht="15.75" customHeight="1" thickBot="1" x14ac:dyDescent="0.3">
      <c r="A63" s="325"/>
      <c r="B63" s="255"/>
      <c r="C63" s="267"/>
      <c r="D63" s="259"/>
      <c r="E63" s="47" t="s">
        <v>26</v>
      </c>
      <c r="F63" s="48">
        <v>755017</v>
      </c>
      <c r="G63" s="38"/>
      <c r="H63" s="38"/>
      <c r="I63" s="49">
        <f>80000+364083</f>
        <v>444083</v>
      </c>
      <c r="J63" s="49">
        <v>301758</v>
      </c>
      <c r="K63" s="38"/>
      <c r="L63" s="38"/>
      <c r="M63" s="31">
        <f t="shared" si="1"/>
        <v>745841</v>
      </c>
      <c r="N63" s="45">
        <v>0</v>
      </c>
      <c r="O63" s="328"/>
    </row>
    <row r="64" spans="1:1269" s="79" customFormat="1" x14ac:dyDescent="0.25">
      <c r="A64" s="73"/>
      <c r="B64" s="74"/>
      <c r="C64" s="74"/>
      <c r="D64" s="75"/>
      <c r="E64" s="74"/>
      <c r="F64" s="74"/>
      <c r="G64" s="76"/>
      <c r="H64" s="76"/>
      <c r="I64" s="76"/>
      <c r="J64" s="76"/>
      <c r="K64" s="76"/>
      <c r="L64" s="76"/>
      <c r="M64" s="76"/>
      <c r="N64" s="77"/>
      <c r="O64" s="78"/>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5"/>
      <c r="VB64" s="25"/>
      <c r="VC64" s="25"/>
      <c r="VD64" s="25"/>
      <c r="VE64" s="25"/>
      <c r="VF64" s="25"/>
      <c r="VG64" s="25"/>
      <c r="VH64" s="25"/>
      <c r="VI64" s="25"/>
      <c r="VJ64" s="25"/>
      <c r="VK64" s="25"/>
      <c r="VL64" s="25"/>
      <c r="VM64" s="25"/>
      <c r="VN64" s="25"/>
      <c r="VO64" s="25"/>
      <c r="VP64" s="25"/>
      <c r="VQ64" s="25"/>
      <c r="VR64" s="25"/>
      <c r="VS64" s="25"/>
      <c r="VT64" s="25"/>
      <c r="VU64" s="25"/>
      <c r="VV64" s="25"/>
      <c r="VW64" s="25"/>
      <c r="VX64" s="25"/>
      <c r="VY64" s="25"/>
      <c r="VZ64" s="25"/>
      <c r="WA64" s="25"/>
      <c r="WB64" s="25"/>
      <c r="WC64" s="25"/>
      <c r="WD64" s="25"/>
      <c r="WE64" s="25"/>
      <c r="WF64" s="25"/>
      <c r="WG64" s="25"/>
      <c r="WH64" s="25"/>
      <c r="WI64" s="25"/>
      <c r="WJ64" s="25"/>
      <c r="WK64" s="25"/>
      <c r="WL64" s="25"/>
      <c r="WM64" s="25"/>
      <c r="WN64" s="25"/>
      <c r="WO64" s="25"/>
      <c r="WP64" s="25"/>
      <c r="WQ64" s="25"/>
      <c r="WR64" s="25"/>
      <c r="WS64" s="25"/>
      <c r="WT64" s="25"/>
      <c r="WU64" s="25"/>
      <c r="WV64" s="25"/>
      <c r="WW64" s="25"/>
      <c r="WX64" s="25"/>
      <c r="WY64" s="25"/>
      <c r="WZ64" s="25"/>
      <c r="XA64" s="25"/>
      <c r="XB64" s="25"/>
      <c r="XC64" s="25"/>
      <c r="XD64" s="25"/>
      <c r="XE64" s="25"/>
      <c r="XF64" s="25"/>
      <c r="XG64" s="25"/>
      <c r="XH64" s="25"/>
      <c r="XI64" s="25"/>
      <c r="XJ64" s="25"/>
      <c r="XK64" s="25"/>
      <c r="XL64" s="25"/>
      <c r="XM64" s="25"/>
      <c r="XN64" s="25"/>
      <c r="XO64" s="25"/>
      <c r="XP64" s="25"/>
      <c r="XQ64" s="25"/>
      <c r="XR64" s="25"/>
      <c r="XS64" s="25"/>
      <c r="XT64" s="25"/>
      <c r="XU64" s="25"/>
      <c r="XV64" s="25"/>
      <c r="XW64" s="25"/>
      <c r="XX64" s="25"/>
      <c r="XY64" s="25"/>
      <c r="XZ64" s="25"/>
      <c r="YA64" s="25"/>
      <c r="YB64" s="25"/>
      <c r="YC64" s="25"/>
      <c r="YD64" s="25"/>
      <c r="YE64" s="25"/>
      <c r="YF64" s="25"/>
      <c r="YG64" s="25"/>
      <c r="YH64" s="25"/>
      <c r="YI64" s="25"/>
      <c r="YJ64" s="25"/>
      <c r="YK64" s="25"/>
      <c r="YL64" s="25"/>
      <c r="YM64" s="25"/>
      <c r="YN64" s="25"/>
      <c r="YO64" s="25"/>
      <c r="YP64" s="25"/>
      <c r="YQ64" s="25"/>
      <c r="YR64" s="25"/>
      <c r="YS64" s="25"/>
      <c r="YT64" s="25"/>
      <c r="YU64" s="25"/>
      <c r="YV64" s="25"/>
      <c r="YW64" s="25"/>
      <c r="YX64" s="25"/>
      <c r="YY64" s="25"/>
      <c r="YZ64" s="25"/>
      <c r="ZA64" s="25"/>
      <c r="ZB64" s="25"/>
      <c r="ZC64" s="25"/>
      <c r="ZD64" s="25"/>
      <c r="ZE64" s="25"/>
      <c r="ZF64" s="25"/>
      <c r="ZG64" s="25"/>
      <c r="ZH64" s="25"/>
      <c r="ZI64" s="25"/>
      <c r="ZJ64" s="25"/>
      <c r="ZK64" s="25"/>
      <c r="ZL64" s="25"/>
      <c r="ZM64" s="25"/>
      <c r="ZN64" s="25"/>
      <c r="ZO64" s="25"/>
      <c r="ZP64" s="25"/>
      <c r="ZQ64" s="25"/>
      <c r="ZR64" s="25"/>
      <c r="ZS64" s="25"/>
      <c r="ZT64" s="25"/>
      <c r="ZU64" s="25"/>
      <c r="ZV64" s="25"/>
      <c r="ZW64" s="25"/>
      <c r="ZX64" s="25"/>
      <c r="ZY64" s="25"/>
      <c r="ZZ64" s="25"/>
      <c r="AAA64" s="25"/>
      <c r="AAB64" s="25"/>
      <c r="AAC64" s="25"/>
      <c r="AAD64" s="25"/>
      <c r="AAE64" s="25"/>
      <c r="AAF64" s="25"/>
      <c r="AAG64" s="25"/>
      <c r="AAH64" s="25"/>
      <c r="AAI64" s="25"/>
      <c r="AAJ64" s="25"/>
      <c r="AAK64" s="25"/>
      <c r="AAL64" s="25"/>
      <c r="AAM64" s="25"/>
      <c r="AAN64" s="25"/>
      <c r="AAO64" s="25"/>
      <c r="AAP64" s="25"/>
      <c r="AAQ64" s="25"/>
      <c r="AAR64" s="25"/>
      <c r="AAS64" s="25"/>
      <c r="AAT64" s="25"/>
      <c r="AAU64" s="25"/>
      <c r="AAV64" s="25"/>
      <c r="AAW64" s="25"/>
      <c r="AAX64" s="25"/>
      <c r="AAY64" s="25"/>
      <c r="AAZ64" s="25"/>
      <c r="ABA64" s="25"/>
      <c r="ABB64" s="25"/>
      <c r="ABC64" s="25"/>
      <c r="ABD64" s="25"/>
      <c r="ABE64" s="25"/>
      <c r="ABF64" s="25"/>
      <c r="ABG64" s="25"/>
      <c r="ABH64" s="25"/>
      <c r="ABI64" s="25"/>
      <c r="ABJ64" s="25"/>
      <c r="ABK64" s="25"/>
      <c r="ABL64" s="25"/>
      <c r="ABM64" s="25"/>
      <c r="ABN64" s="25"/>
      <c r="ABO64" s="25"/>
      <c r="ABP64" s="25"/>
      <c r="ABQ64" s="25"/>
      <c r="ABR64" s="25"/>
      <c r="ABS64" s="25"/>
      <c r="ABT64" s="25"/>
      <c r="ABU64" s="25"/>
      <c r="ABV64" s="25"/>
      <c r="ABW64" s="25"/>
      <c r="ABX64" s="25"/>
      <c r="ABY64" s="25"/>
      <c r="ABZ64" s="25"/>
      <c r="ACA64" s="25"/>
      <c r="ACB64" s="25"/>
      <c r="ACC64" s="25"/>
      <c r="ACD64" s="25"/>
      <c r="ACE64" s="25"/>
      <c r="ACF64" s="25"/>
      <c r="ACG64" s="25"/>
      <c r="ACH64" s="25"/>
      <c r="ACI64" s="25"/>
      <c r="ACJ64" s="25"/>
      <c r="ACK64" s="25"/>
      <c r="ACL64" s="25"/>
      <c r="ACM64" s="25"/>
      <c r="ACN64" s="25"/>
      <c r="ACO64" s="25"/>
      <c r="ACP64" s="25"/>
      <c r="ACQ64" s="25"/>
      <c r="ACR64" s="25"/>
      <c r="ACS64" s="25"/>
      <c r="ACT64" s="25"/>
      <c r="ACU64" s="25"/>
      <c r="ACV64" s="25"/>
      <c r="ACW64" s="25"/>
      <c r="ACX64" s="25"/>
      <c r="ACY64" s="25"/>
      <c r="ACZ64" s="25"/>
      <c r="ADA64" s="25"/>
      <c r="ADB64" s="25"/>
      <c r="ADC64" s="25"/>
      <c r="ADD64" s="25"/>
      <c r="ADE64" s="25"/>
      <c r="ADF64" s="25"/>
      <c r="ADG64" s="25"/>
      <c r="ADH64" s="25"/>
      <c r="ADI64" s="25"/>
      <c r="ADJ64" s="25"/>
      <c r="ADK64" s="25"/>
      <c r="ADL64" s="25"/>
      <c r="ADM64" s="25"/>
      <c r="ADN64" s="25"/>
      <c r="ADO64" s="25"/>
      <c r="ADP64" s="25"/>
      <c r="ADQ64" s="25"/>
      <c r="ADR64" s="25"/>
      <c r="ADS64" s="25"/>
      <c r="ADT64" s="25"/>
      <c r="ADU64" s="25"/>
      <c r="ADV64" s="25"/>
      <c r="ADW64" s="25"/>
      <c r="ADX64" s="25"/>
      <c r="ADY64" s="25"/>
      <c r="ADZ64" s="25"/>
      <c r="AEA64" s="25"/>
      <c r="AEB64" s="25"/>
      <c r="AEC64" s="25"/>
      <c r="AED64" s="25"/>
      <c r="AEE64" s="25"/>
      <c r="AEF64" s="25"/>
      <c r="AEG64" s="25"/>
      <c r="AEH64" s="25"/>
      <c r="AEI64" s="25"/>
      <c r="AEJ64" s="25"/>
      <c r="AEK64" s="25"/>
      <c r="AEL64" s="25"/>
      <c r="AEM64" s="25"/>
      <c r="AEN64" s="25"/>
      <c r="AEO64" s="25"/>
      <c r="AEP64" s="25"/>
      <c r="AEQ64" s="25"/>
      <c r="AER64" s="25"/>
      <c r="AES64" s="25"/>
      <c r="AET64" s="25"/>
      <c r="AEU64" s="25"/>
      <c r="AEV64" s="25"/>
      <c r="AEW64" s="25"/>
      <c r="AEX64" s="25"/>
      <c r="AEY64" s="25"/>
      <c r="AEZ64" s="25"/>
      <c r="AFA64" s="25"/>
      <c r="AFB64" s="25"/>
      <c r="AFC64" s="25"/>
      <c r="AFD64" s="25"/>
      <c r="AFE64" s="25"/>
      <c r="AFF64" s="25"/>
      <c r="AFG64" s="25"/>
      <c r="AFH64" s="25"/>
      <c r="AFI64" s="25"/>
      <c r="AFJ64" s="25"/>
      <c r="AFK64" s="25"/>
      <c r="AFL64" s="25"/>
      <c r="AFM64" s="25"/>
      <c r="AFN64" s="25"/>
      <c r="AFO64" s="25"/>
      <c r="AFP64" s="25"/>
      <c r="AFQ64" s="25"/>
      <c r="AFR64" s="25"/>
      <c r="AFS64" s="25"/>
      <c r="AFT64" s="25"/>
      <c r="AFU64" s="25"/>
      <c r="AFV64" s="25"/>
      <c r="AFW64" s="25"/>
      <c r="AFX64" s="25"/>
      <c r="AFY64" s="25"/>
      <c r="AFZ64" s="25"/>
      <c r="AGA64" s="25"/>
      <c r="AGB64" s="25"/>
      <c r="AGC64" s="25"/>
      <c r="AGD64" s="25"/>
      <c r="AGE64" s="25"/>
      <c r="AGF64" s="25"/>
      <c r="AGG64" s="25"/>
      <c r="AGH64" s="25"/>
      <c r="AGI64" s="25"/>
      <c r="AGJ64" s="25"/>
      <c r="AGK64" s="25"/>
      <c r="AGL64" s="25"/>
      <c r="AGM64" s="25"/>
      <c r="AGN64" s="25"/>
      <c r="AGO64" s="25"/>
      <c r="AGP64" s="25"/>
      <c r="AGQ64" s="25"/>
      <c r="AGR64" s="25"/>
      <c r="AGS64" s="25"/>
      <c r="AGT64" s="25"/>
      <c r="AGU64" s="25"/>
      <c r="AGV64" s="25"/>
      <c r="AGW64" s="25"/>
      <c r="AGX64" s="25"/>
      <c r="AGY64" s="25"/>
      <c r="AGZ64" s="25"/>
      <c r="AHA64" s="25"/>
      <c r="AHB64" s="25"/>
      <c r="AHC64" s="25"/>
      <c r="AHD64" s="25"/>
      <c r="AHE64" s="25"/>
      <c r="AHF64" s="25"/>
      <c r="AHG64" s="25"/>
      <c r="AHH64" s="25"/>
      <c r="AHI64" s="25"/>
      <c r="AHJ64" s="25"/>
      <c r="AHK64" s="25"/>
      <c r="AHL64" s="25"/>
      <c r="AHM64" s="25"/>
      <c r="AHN64" s="25"/>
      <c r="AHO64" s="25"/>
      <c r="AHP64" s="25"/>
      <c r="AHQ64" s="25"/>
      <c r="AHR64" s="25"/>
      <c r="AHS64" s="25"/>
      <c r="AHT64" s="25"/>
      <c r="AHU64" s="25"/>
      <c r="AHV64" s="25"/>
      <c r="AHW64" s="25"/>
      <c r="AHX64" s="25"/>
      <c r="AHY64" s="25"/>
      <c r="AHZ64" s="25"/>
      <c r="AIA64" s="25"/>
      <c r="AIB64" s="25"/>
      <c r="AIC64" s="25"/>
      <c r="AID64" s="25"/>
      <c r="AIE64" s="25"/>
      <c r="AIF64" s="25"/>
      <c r="AIG64" s="25"/>
      <c r="AIH64" s="25"/>
      <c r="AII64" s="25"/>
      <c r="AIJ64" s="25"/>
      <c r="AIK64" s="25"/>
      <c r="AIL64" s="25"/>
      <c r="AIM64" s="25"/>
      <c r="AIN64" s="25"/>
      <c r="AIO64" s="25"/>
      <c r="AIP64" s="25"/>
      <c r="AIQ64" s="25"/>
      <c r="AIR64" s="25"/>
      <c r="AIS64" s="25"/>
      <c r="AIT64" s="25"/>
      <c r="AIU64" s="25"/>
      <c r="AIV64" s="25"/>
      <c r="AIW64" s="25"/>
      <c r="AIX64" s="25"/>
      <c r="AIY64" s="25"/>
      <c r="AIZ64" s="25"/>
      <c r="AJA64" s="25"/>
      <c r="AJB64" s="25"/>
      <c r="AJC64" s="25"/>
      <c r="AJD64" s="25"/>
      <c r="AJE64" s="25"/>
      <c r="AJF64" s="25"/>
      <c r="AJG64" s="25"/>
      <c r="AJH64" s="25"/>
      <c r="AJI64" s="25"/>
      <c r="AJJ64" s="25"/>
      <c r="AJK64" s="25"/>
      <c r="AJL64" s="25"/>
      <c r="AJM64" s="25"/>
      <c r="AJN64" s="25"/>
      <c r="AJO64" s="25"/>
      <c r="AJP64" s="25"/>
      <c r="AJQ64" s="25"/>
      <c r="AJR64" s="25"/>
      <c r="AJS64" s="25"/>
      <c r="AJT64" s="25"/>
      <c r="AJU64" s="25"/>
      <c r="AJV64" s="25"/>
      <c r="AJW64" s="25"/>
      <c r="AJX64" s="25"/>
      <c r="AJY64" s="25"/>
      <c r="AJZ64" s="25"/>
      <c r="AKA64" s="25"/>
      <c r="AKB64" s="25"/>
      <c r="AKC64" s="25"/>
      <c r="AKD64" s="25"/>
      <c r="AKE64" s="25"/>
      <c r="AKF64" s="25"/>
      <c r="AKG64" s="25"/>
      <c r="AKH64" s="25"/>
      <c r="AKI64" s="25"/>
      <c r="AKJ64" s="25"/>
      <c r="AKK64" s="25"/>
      <c r="AKL64" s="25"/>
      <c r="AKM64" s="25"/>
      <c r="AKN64" s="25"/>
      <c r="AKO64" s="25"/>
      <c r="AKP64" s="25"/>
      <c r="AKQ64" s="25"/>
      <c r="AKR64" s="25"/>
      <c r="AKS64" s="25"/>
      <c r="AKT64" s="25"/>
      <c r="AKU64" s="25"/>
      <c r="AKV64" s="25"/>
      <c r="AKW64" s="25"/>
      <c r="AKX64" s="25"/>
      <c r="AKY64" s="25"/>
      <c r="AKZ64" s="25"/>
      <c r="ALA64" s="25"/>
      <c r="ALB64" s="25"/>
      <c r="ALC64" s="25"/>
      <c r="ALD64" s="25"/>
      <c r="ALE64" s="25"/>
      <c r="ALF64" s="25"/>
      <c r="ALG64" s="25"/>
      <c r="ALH64" s="25"/>
      <c r="ALI64" s="25"/>
      <c r="ALJ64" s="25"/>
      <c r="ALK64" s="25"/>
      <c r="ALL64" s="25"/>
      <c r="ALM64" s="25"/>
      <c r="ALN64" s="25"/>
      <c r="ALO64" s="25"/>
      <c r="ALP64" s="25"/>
      <c r="ALQ64" s="25"/>
      <c r="ALR64" s="25"/>
      <c r="ALS64" s="25"/>
      <c r="ALT64" s="25"/>
      <c r="ALU64" s="25"/>
      <c r="ALV64" s="25"/>
      <c r="ALW64" s="25"/>
      <c r="ALX64" s="25"/>
      <c r="ALY64" s="25"/>
      <c r="ALZ64" s="25"/>
      <c r="AMA64" s="25"/>
      <c r="AMB64" s="25"/>
      <c r="AMC64" s="25"/>
      <c r="AMD64" s="25"/>
      <c r="AME64" s="25"/>
      <c r="AMF64" s="25"/>
      <c r="AMG64" s="25"/>
      <c r="AMH64" s="25"/>
      <c r="AMI64" s="25"/>
      <c r="AMJ64" s="25"/>
      <c r="AMK64" s="25"/>
      <c r="AML64" s="25"/>
      <c r="AMM64" s="25"/>
      <c r="AMN64" s="25"/>
      <c r="AMO64" s="25"/>
      <c r="AMP64" s="25"/>
      <c r="AMQ64" s="25"/>
      <c r="AMR64" s="25"/>
      <c r="AMS64" s="25"/>
      <c r="AMT64" s="25"/>
      <c r="AMU64" s="25"/>
      <c r="AMV64" s="25"/>
      <c r="AMW64" s="25"/>
      <c r="AMX64" s="25"/>
      <c r="AMY64" s="25"/>
      <c r="AMZ64" s="25"/>
      <c r="ANA64" s="25"/>
      <c r="ANB64" s="25"/>
      <c r="ANC64" s="25"/>
      <c r="AND64" s="25"/>
      <c r="ANE64" s="25"/>
      <c r="ANF64" s="25"/>
      <c r="ANG64" s="25"/>
      <c r="ANH64" s="25"/>
      <c r="ANI64" s="25"/>
      <c r="ANJ64" s="25"/>
      <c r="ANK64" s="25"/>
      <c r="ANL64" s="25"/>
      <c r="ANM64" s="25"/>
      <c r="ANN64" s="25"/>
      <c r="ANO64" s="25"/>
      <c r="ANP64" s="25"/>
      <c r="ANQ64" s="25"/>
      <c r="ANR64" s="25"/>
      <c r="ANS64" s="25"/>
      <c r="ANT64" s="25"/>
      <c r="ANU64" s="25"/>
      <c r="ANV64" s="25"/>
      <c r="ANW64" s="25"/>
      <c r="ANX64" s="25"/>
      <c r="ANY64" s="25"/>
      <c r="ANZ64" s="25"/>
      <c r="AOA64" s="25"/>
      <c r="AOB64" s="25"/>
      <c r="AOC64" s="25"/>
      <c r="AOD64" s="25"/>
      <c r="AOE64" s="25"/>
      <c r="AOF64" s="25"/>
      <c r="AOG64" s="25"/>
      <c r="AOH64" s="25"/>
      <c r="AOI64" s="25"/>
      <c r="AOJ64" s="25"/>
      <c r="AOK64" s="25"/>
      <c r="AOL64" s="25"/>
      <c r="AOM64" s="25"/>
      <c r="AON64" s="25"/>
      <c r="AOO64" s="25"/>
      <c r="AOP64" s="25"/>
      <c r="AOQ64" s="25"/>
      <c r="AOR64" s="25"/>
      <c r="AOS64" s="25"/>
      <c r="AOT64" s="25"/>
      <c r="AOU64" s="25"/>
      <c r="AOV64" s="25"/>
      <c r="AOW64" s="25"/>
      <c r="AOX64" s="25"/>
      <c r="AOY64" s="25"/>
      <c r="AOZ64" s="25"/>
      <c r="APA64" s="25"/>
      <c r="APB64" s="25"/>
      <c r="APC64" s="25"/>
      <c r="APD64" s="25"/>
      <c r="APE64" s="25"/>
      <c r="APF64" s="25"/>
      <c r="APG64" s="25"/>
      <c r="APH64" s="25"/>
      <c r="API64" s="25"/>
      <c r="APJ64" s="25"/>
      <c r="APK64" s="25"/>
      <c r="APL64" s="25"/>
      <c r="APM64" s="25"/>
      <c r="APN64" s="25"/>
      <c r="APO64" s="25"/>
      <c r="APP64" s="25"/>
      <c r="APQ64" s="25"/>
      <c r="APR64" s="25"/>
      <c r="APS64" s="25"/>
      <c r="APT64" s="25"/>
      <c r="APU64" s="25"/>
      <c r="APV64" s="25"/>
      <c r="APW64" s="25"/>
      <c r="APX64" s="25"/>
      <c r="APY64" s="25"/>
      <c r="APZ64" s="25"/>
      <c r="AQA64" s="25"/>
      <c r="AQB64" s="25"/>
      <c r="AQC64" s="25"/>
      <c r="AQD64" s="25"/>
      <c r="AQE64" s="25"/>
      <c r="AQF64" s="25"/>
      <c r="AQG64" s="25"/>
      <c r="AQH64" s="25"/>
      <c r="AQI64" s="25"/>
      <c r="AQJ64" s="25"/>
      <c r="AQK64" s="25"/>
      <c r="AQL64" s="25"/>
      <c r="AQM64" s="25"/>
      <c r="AQN64" s="25"/>
      <c r="AQO64" s="25"/>
      <c r="AQP64" s="25"/>
      <c r="AQQ64" s="25"/>
      <c r="AQR64" s="25"/>
      <c r="AQS64" s="25"/>
      <c r="AQT64" s="25"/>
      <c r="AQU64" s="25"/>
      <c r="AQV64" s="25"/>
      <c r="AQW64" s="25"/>
      <c r="AQX64" s="25"/>
      <c r="AQY64" s="25"/>
      <c r="AQZ64" s="25"/>
      <c r="ARA64" s="25"/>
      <c r="ARB64" s="25"/>
      <c r="ARC64" s="25"/>
      <c r="ARD64" s="25"/>
      <c r="ARE64" s="25"/>
      <c r="ARF64" s="25"/>
      <c r="ARG64" s="25"/>
      <c r="ARH64" s="25"/>
      <c r="ARI64" s="25"/>
      <c r="ARJ64" s="25"/>
      <c r="ARK64" s="25"/>
      <c r="ARL64" s="25"/>
      <c r="ARM64" s="25"/>
      <c r="ARN64" s="25"/>
      <c r="ARO64" s="25"/>
      <c r="ARP64" s="25"/>
      <c r="ARQ64" s="25"/>
      <c r="ARR64" s="25"/>
      <c r="ARS64" s="25"/>
      <c r="ART64" s="25"/>
      <c r="ARU64" s="25"/>
      <c r="ARV64" s="25"/>
      <c r="ARW64" s="25"/>
      <c r="ARX64" s="25"/>
      <c r="ARY64" s="25"/>
      <c r="ARZ64" s="25"/>
      <c r="ASA64" s="25"/>
      <c r="ASB64" s="25"/>
      <c r="ASC64" s="25"/>
      <c r="ASD64" s="25"/>
      <c r="ASE64" s="25"/>
      <c r="ASF64" s="25"/>
      <c r="ASG64" s="25"/>
      <c r="ASH64" s="25"/>
      <c r="ASI64" s="25"/>
      <c r="ASJ64" s="25"/>
      <c r="ASK64" s="25"/>
      <c r="ASL64" s="25"/>
      <c r="ASM64" s="25"/>
      <c r="ASN64" s="25"/>
      <c r="ASO64" s="25"/>
      <c r="ASP64" s="25"/>
      <c r="ASQ64" s="25"/>
      <c r="ASR64" s="25"/>
      <c r="ASS64" s="25"/>
      <c r="AST64" s="25"/>
      <c r="ASU64" s="25"/>
      <c r="ASV64" s="25"/>
      <c r="ASW64" s="25"/>
      <c r="ASX64" s="25"/>
      <c r="ASY64" s="25"/>
      <c r="ASZ64" s="25"/>
      <c r="ATA64" s="25"/>
      <c r="ATB64" s="25"/>
      <c r="ATC64" s="25"/>
      <c r="ATD64" s="25"/>
      <c r="ATE64" s="25"/>
      <c r="ATF64" s="25"/>
      <c r="ATG64" s="25"/>
      <c r="ATH64" s="25"/>
      <c r="ATI64" s="25"/>
      <c r="ATJ64" s="25"/>
      <c r="ATK64" s="25"/>
      <c r="ATL64" s="25"/>
      <c r="ATM64" s="25"/>
      <c r="ATN64" s="25"/>
      <c r="ATO64" s="25"/>
      <c r="ATP64" s="25"/>
      <c r="ATQ64" s="25"/>
      <c r="ATR64" s="25"/>
      <c r="ATS64" s="25"/>
      <c r="ATT64" s="25"/>
      <c r="ATU64" s="25"/>
      <c r="ATV64" s="25"/>
      <c r="ATW64" s="25"/>
      <c r="ATX64" s="25"/>
      <c r="ATY64" s="25"/>
      <c r="ATZ64" s="25"/>
      <c r="AUA64" s="25"/>
      <c r="AUB64" s="25"/>
      <c r="AUC64" s="25"/>
      <c r="AUD64" s="25"/>
      <c r="AUE64" s="25"/>
      <c r="AUF64" s="25"/>
      <c r="AUG64" s="25"/>
      <c r="AUH64" s="25"/>
      <c r="AUI64" s="25"/>
      <c r="AUJ64" s="25"/>
      <c r="AUK64" s="25"/>
      <c r="AUL64" s="25"/>
      <c r="AUM64" s="25"/>
      <c r="AUN64" s="25"/>
      <c r="AUO64" s="25"/>
      <c r="AUP64" s="25"/>
      <c r="AUQ64" s="25"/>
      <c r="AUR64" s="25"/>
      <c r="AUS64" s="25"/>
      <c r="AUT64" s="25"/>
      <c r="AUU64" s="25"/>
      <c r="AUV64" s="25"/>
      <c r="AUW64" s="25"/>
      <c r="AUX64" s="25"/>
      <c r="AUY64" s="25"/>
      <c r="AUZ64" s="25"/>
      <c r="AVA64" s="25"/>
      <c r="AVB64" s="25"/>
      <c r="AVC64" s="25"/>
      <c r="AVD64" s="25"/>
      <c r="AVE64" s="25"/>
      <c r="AVF64" s="25"/>
      <c r="AVG64" s="25"/>
      <c r="AVH64" s="25"/>
      <c r="AVI64" s="25"/>
      <c r="AVJ64" s="25"/>
      <c r="AVK64" s="25"/>
      <c r="AVL64" s="25"/>
      <c r="AVM64" s="25"/>
      <c r="AVN64" s="25"/>
      <c r="AVO64" s="25"/>
      <c r="AVP64" s="25"/>
      <c r="AVQ64" s="25"/>
      <c r="AVR64" s="25"/>
      <c r="AVS64" s="25"/>
      <c r="AVT64" s="25"/>
      <c r="AVU64" s="25"/>
    </row>
    <row r="65" spans="1:1269" s="89" customFormat="1" ht="15.75" x14ac:dyDescent="0.25">
      <c r="A65" s="80"/>
      <c r="B65" s="81"/>
      <c r="C65" s="81"/>
      <c r="D65" s="82"/>
      <c r="E65" s="81"/>
      <c r="F65" s="81"/>
      <c r="G65" s="83" t="s">
        <v>10</v>
      </c>
      <c r="H65" s="83" t="s">
        <v>11</v>
      </c>
      <c r="I65" s="83" t="s">
        <v>12</v>
      </c>
      <c r="J65" s="83" t="s">
        <v>13</v>
      </c>
      <c r="K65" s="84" t="s">
        <v>14</v>
      </c>
      <c r="L65" s="84" t="s">
        <v>15</v>
      </c>
      <c r="M65" s="85" t="s">
        <v>58</v>
      </c>
      <c r="N65" s="86">
        <f>SUM(N3:N63)</f>
        <v>2097684</v>
      </c>
      <c r="O65" s="87"/>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88"/>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c r="IW65" s="26"/>
      <c r="IX65" s="26"/>
      <c r="IY65" s="26"/>
      <c r="IZ65" s="26"/>
      <c r="JA65" s="26"/>
      <c r="JB65" s="26"/>
      <c r="JC65" s="26"/>
      <c r="JD65" s="26"/>
      <c r="JE65" s="26"/>
      <c r="JF65" s="26"/>
      <c r="JG65" s="26"/>
      <c r="JH65" s="26"/>
      <c r="JI65" s="26"/>
      <c r="JJ65" s="26"/>
      <c r="JK65" s="26"/>
      <c r="JL65" s="26"/>
      <c r="JM65" s="26"/>
      <c r="JN65" s="26"/>
      <c r="JO65" s="26"/>
      <c r="JP65" s="26"/>
      <c r="JQ65" s="26"/>
      <c r="JR65" s="26"/>
      <c r="JS65" s="26"/>
      <c r="JT65" s="26"/>
      <c r="JU65" s="26"/>
      <c r="JV65" s="26"/>
      <c r="JW65" s="26"/>
      <c r="JX65" s="26"/>
      <c r="JY65" s="26"/>
      <c r="JZ65" s="26"/>
      <c r="KA65" s="26"/>
      <c r="KB65" s="26"/>
      <c r="KC65" s="26"/>
      <c r="KD65" s="26"/>
      <c r="KE65" s="26"/>
      <c r="KF65" s="26"/>
      <c r="KG65" s="26"/>
      <c r="KH65" s="26"/>
      <c r="KI65" s="26"/>
      <c r="KJ65" s="26"/>
      <c r="KK65" s="26"/>
      <c r="KL65" s="26"/>
      <c r="KM65" s="26"/>
      <c r="KN65" s="26"/>
      <c r="KO65" s="26"/>
      <c r="KP65" s="26"/>
      <c r="KQ65" s="26"/>
      <c r="KR65" s="26"/>
      <c r="KS65" s="26"/>
      <c r="KT65" s="26"/>
      <c r="KU65" s="26"/>
      <c r="KV65" s="26"/>
      <c r="KW65" s="26"/>
      <c r="KX65" s="26"/>
      <c r="KY65" s="26"/>
      <c r="KZ65" s="26"/>
      <c r="LA65" s="26"/>
      <c r="LB65" s="26"/>
      <c r="LC65" s="26"/>
      <c r="LD65" s="26"/>
      <c r="LE65" s="26"/>
      <c r="LF65" s="26"/>
      <c r="LG65" s="26"/>
      <c r="LH65" s="26"/>
      <c r="LI65" s="26"/>
      <c r="LJ65" s="26"/>
      <c r="LK65" s="26"/>
      <c r="LL65" s="26"/>
      <c r="LM65" s="26"/>
      <c r="LN65" s="26"/>
      <c r="LO65" s="26"/>
      <c r="LP65" s="26"/>
      <c r="LQ65" s="26"/>
      <c r="LR65" s="26"/>
      <c r="LS65" s="26"/>
      <c r="LT65" s="26"/>
      <c r="LU65" s="26"/>
      <c r="LV65" s="26"/>
      <c r="LW65" s="26"/>
      <c r="LX65" s="26"/>
      <c r="LY65" s="26"/>
      <c r="LZ65" s="26"/>
      <c r="MA65" s="26"/>
      <c r="MB65" s="26"/>
      <c r="MC65" s="26"/>
      <c r="MD65" s="26"/>
      <c r="ME65" s="26"/>
      <c r="MF65" s="26"/>
      <c r="MG65" s="26"/>
      <c r="MH65" s="26"/>
      <c r="MI65" s="26"/>
      <c r="MJ65" s="26"/>
      <c r="MK65" s="26"/>
      <c r="ML65" s="26"/>
      <c r="MM65" s="26"/>
      <c r="MN65" s="26"/>
      <c r="MO65" s="26"/>
      <c r="MP65" s="26"/>
      <c r="MQ65" s="26"/>
      <c r="MR65" s="26"/>
      <c r="MS65" s="26"/>
      <c r="MT65" s="26"/>
      <c r="MU65" s="26"/>
      <c r="MV65" s="26"/>
      <c r="MW65" s="26"/>
      <c r="MX65" s="26"/>
      <c r="MY65" s="26"/>
      <c r="MZ65" s="26"/>
      <c r="NA65" s="26"/>
      <c r="NB65" s="26"/>
      <c r="NC65" s="26"/>
      <c r="ND65" s="26"/>
      <c r="NE65" s="26"/>
      <c r="NF65" s="26"/>
      <c r="NG65" s="26"/>
      <c r="NH65" s="26"/>
      <c r="NI65" s="26"/>
      <c r="NJ65" s="26"/>
      <c r="NK65" s="26"/>
      <c r="NL65" s="26"/>
      <c r="NM65" s="26"/>
      <c r="NN65" s="26"/>
      <c r="NO65" s="26"/>
      <c r="NP65" s="26"/>
      <c r="NQ65" s="26"/>
      <c r="NR65" s="26"/>
      <c r="NS65" s="26"/>
      <c r="NT65" s="26"/>
      <c r="NU65" s="26"/>
      <c r="NV65" s="26"/>
      <c r="NW65" s="26"/>
      <c r="NX65" s="26"/>
      <c r="NY65" s="26"/>
      <c r="NZ65" s="26"/>
      <c r="OA65" s="26"/>
      <c r="OB65" s="26"/>
      <c r="OC65" s="26"/>
      <c r="OD65" s="26"/>
      <c r="OE65" s="26"/>
      <c r="OF65" s="26"/>
      <c r="OG65" s="26"/>
      <c r="OH65" s="26"/>
      <c r="OI65" s="26"/>
      <c r="OJ65" s="26"/>
      <c r="OK65" s="26"/>
      <c r="OL65" s="26"/>
      <c r="OM65" s="26"/>
      <c r="ON65" s="26"/>
      <c r="OO65" s="26"/>
      <c r="OP65" s="26"/>
      <c r="OQ65" s="26"/>
      <c r="OR65" s="26"/>
      <c r="OS65" s="26"/>
      <c r="OT65" s="26"/>
      <c r="OU65" s="26"/>
      <c r="OV65" s="26"/>
      <c r="OW65" s="26"/>
      <c r="OX65" s="26"/>
      <c r="OY65" s="26"/>
      <c r="OZ65" s="26"/>
      <c r="PA65" s="26"/>
      <c r="PB65" s="26"/>
      <c r="PC65" s="26"/>
      <c r="PD65" s="26"/>
      <c r="PE65" s="26"/>
      <c r="PF65" s="26"/>
      <c r="PG65" s="26"/>
      <c r="PH65" s="26"/>
      <c r="PI65" s="26"/>
      <c r="PJ65" s="26"/>
      <c r="PK65" s="26"/>
      <c r="PL65" s="26"/>
      <c r="PM65" s="26"/>
      <c r="PN65" s="26"/>
      <c r="PO65" s="26"/>
      <c r="PP65" s="26"/>
      <c r="PQ65" s="26"/>
      <c r="PR65" s="26"/>
      <c r="PS65" s="26"/>
      <c r="PT65" s="26"/>
      <c r="PU65" s="26"/>
      <c r="PV65" s="26"/>
      <c r="PW65" s="26"/>
      <c r="PX65" s="26"/>
      <c r="PY65" s="26"/>
      <c r="PZ65" s="26"/>
      <c r="QA65" s="26"/>
      <c r="QB65" s="26"/>
      <c r="QC65" s="26"/>
      <c r="QD65" s="26"/>
      <c r="QE65" s="26"/>
      <c r="QF65" s="26"/>
      <c r="QG65" s="26"/>
      <c r="QH65" s="26"/>
      <c r="QI65" s="26"/>
      <c r="QJ65" s="26"/>
      <c r="QK65" s="26"/>
      <c r="QL65" s="26"/>
      <c r="QM65" s="26"/>
      <c r="QN65" s="26"/>
      <c r="QO65" s="26"/>
      <c r="QP65" s="26"/>
      <c r="QQ65" s="26"/>
      <c r="QR65" s="26"/>
      <c r="QS65" s="26"/>
      <c r="QT65" s="26"/>
      <c r="QU65" s="26"/>
      <c r="QV65" s="26"/>
      <c r="QW65" s="26"/>
      <c r="QX65" s="26"/>
      <c r="QY65" s="26"/>
      <c r="QZ65" s="26"/>
      <c r="RA65" s="26"/>
      <c r="RB65" s="26"/>
      <c r="RC65" s="26"/>
      <c r="RD65" s="26"/>
      <c r="RE65" s="26"/>
      <c r="RF65" s="26"/>
      <c r="RG65" s="26"/>
      <c r="RH65" s="26"/>
      <c r="RI65" s="26"/>
      <c r="RJ65" s="26"/>
      <c r="RK65" s="26"/>
      <c r="RL65" s="26"/>
      <c r="RM65" s="26"/>
      <c r="RN65" s="26"/>
      <c r="RO65" s="26"/>
      <c r="RP65" s="26"/>
      <c r="RQ65" s="26"/>
      <c r="RR65" s="26"/>
      <c r="RS65" s="26"/>
      <c r="RT65" s="26"/>
      <c r="RU65" s="26"/>
      <c r="RV65" s="26"/>
      <c r="RW65" s="26"/>
      <c r="RX65" s="26"/>
      <c r="RY65" s="26"/>
      <c r="RZ65" s="26"/>
      <c r="SA65" s="26"/>
      <c r="SB65" s="26"/>
      <c r="SC65" s="26"/>
      <c r="SD65" s="26"/>
      <c r="SE65" s="26"/>
      <c r="SF65" s="26"/>
      <c r="SG65" s="26"/>
      <c r="SH65" s="26"/>
      <c r="SI65" s="26"/>
      <c r="SJ65" s="26"/>
      <c r="SK65" s="26"/>
      <c r="SL65" s="26"/>
      <c r="SM65" s="26"/>
      <c r="SN65" s="26"/>
      <c r="SO65" s="26"/>
      <c r="SP65" s="26"/>
      <c r="SQ65" s="26"/>
      <c r="SR65" s="26"/>
      <c r="SS65" s="26"/>
      <c r="ST65" s="26"/>
      <c r="SU65" s="26"/>
      <c r="SV65" s="26"/>
      <c r="SW65" s="26"/>
      <c r="SX65" s="26"/>
      <c r="SY65" s="26"/>
      <c r="SZ65" s="26"/>
      <c r="TA65" s="26"/>
      <c r="TB65" s="26"/>
      <c r="TC65" s="26"/>
      <c r="TD65" s="26"/>
      <c r="TE65" s="26"/>
      <c r="TF65" s="26"/>
      <c r="TG65" s="26"/>
      <c r="TH65" s="26"/>
      <c r="TI65" s="26"/>
      <c r="TJ65" s="26"/>
      <c r="TK65" s="26"/>
      <c r="TL65" s="26"/>
      <c r="TM65" s="26"/>
      <c r="TN65" s="26"/>
      <c r="TO65" s="26"/>
      <c r="TP65" s="26"/>
      <c r="TQ65" s="26"/>
      <c r="TR65" s="26"/>
      <c r="TS65" s="26"/>
      <c r="TT65" s="26"/>
      <c r="TU65" s="26"/>
      <c r="TV65" s="26"/>
      <c r="TW65" s="26"/>
      <c r="TX65" s="26"/>
      <c r="TY65" s="26"/>
      <c r="TZ65" s="26"/>
      <c r="UA65" s="26"/>
      <c r="UB65" s="26"/>
      <c r="UC65" s="26"/>
      <c r="UD65" s="26"/>
      <c r="UE65" s="26"/>
      <c r="UF65" s="26"/>
      <c r="UG65" s="26"/>
      <c r="UH65" s="26"/>
      <c r="UI65" s="26"/>
      <c r="UJ65" s="26"/>
      <c r="UK65" s="26"/>
      <c r="UL65" s="26"/>
      <c r="UM65" s="26"/>
      <c r="UN65" s="26"/>
      <c r="UO65" s="26"/>
      <c r="UP65" s="26"/>
      <c r="UQ65" s="26"/>
      <c r="UR65" s="26"/>
      <c r="US65" s="26"/>
      <c r="UT65" s="26"/>
      <c r="UU65" s="26"/>
      <c r="UV65" s="26"/>
      <c r="UW65" s="26"/>
      <c r="UX65" s="26"/>
      <c r="UY65" s="26"/>
      <c r="UZ65" s="26"/>
      <c r="VA65" s="26"/>
      <c r="VB65" s="26"/>
      <c r="VC65" s="26"/>
      <c r="VD65" s="26"/>
      <c r="VE65" s="26"/>
      <c r="VF65" s="26"/>
      <c r="VG65" s="26"/>
      <c r="VH65" s="26"/>
      <c r="VI65" s="26"/>
      <c r="VJ65" s="26"/>
      <c r="VK65" s="26"/>
      <c r="VL65" s="26"/>
      <c r="VM65" s="26"/>
      <c r="VN65" s="26"/>
      <c r="VO65" s="26"/>
      <c r="VP65" s="26"/>
      <c r="VQ65" s="26"/>
      <c r="VR65" s="26"/>
      <c r="VS65" s="26"/>
      <c r="VT65" s="26"/>
      <c r="VU65" s="26"/>
      <c r="VV65" s="26"/>
      <c r="VW65" s="26"/>
      <c r="VX65" s="26"/>
      <c r="VY65" s="26"/>
      <c r="VZ65" s="26"/>
      <c r="WA65" s="26"/>
      <c r="WB65" s="26"/>
      <c r="WC65" s="26"/>
      <c r="WD65" s="26"/>
      <c r="WE65" s="26"/>
      <c r="WF65" s="26"/>
      <c r="WG65" s="26"/>
      <c r="WH65" s="26"/>
      <c r="WI65" s="26"/>
      <c r="WJ65" s="26"/>
      <c r="WK65" s="26"/>
      <c r="WL65" s="26"/>
      <c r="WM65" s="26"/>
      <c r="WN65" s="26"/>
      <c r="WO65" s="26"/>
      <c r="WP65" s="26"/>
      <c r="WQ65" s="26"/>
      <c r="WR65" s="26"/>
      <c r="WS65" s="26"/>
      <c r="WT65" s="26"/>
      <c r="WU65" s="26"/>
      <c r="WV65" s="26"/>
      <c r="WW65" s="26"/>
      <c r="WX65" s="26"/>
      <c r="WY65" s="26"/>
      <c r="WZ65" s="26"/>
      <c r="XA65" s="26"/>
      <c r="XB65" s="26"/>
      <c r="XC65" s="26"/>
      <c r="XD65" s="26"/>
      <c r="XE65" s="26"/>
      <c r="XF65" s="26"/>
      <c r="XG65" s="26"/>
      <c r="XH65" s="26"/>
      <c r="XI65" s="26"/>
      <c r="XJ65" s="26"/>
      <c r="XK65" s="26"/>
      <c r="XL65" s="26"/>
      <c r="XM65" s="26"/>
      <c r="XN65" s="26"/>
      <c r="XO65" s="26"/>
      <c r="XP65" s="26"/>
      <c r="XQ65" s="26"/>
      <c r="XR65" s="26"/>
      <c r="XS65" s="26"/>
      <c r="XT65" s="26"/>
      <c r="XU65" s="26"/>
      <c r="XV65" s="26"/>
      <c r="XW65" s="26"/>
      <c r="XX65" s="26"/>
      <c r="XY65" s="26"/>
      <c r="XZ65" s="26"/>
      <c r="YA65" s="26"/>
      <c r="YB65" s="26"/>
      <c r="YC65" s="26"/>
      <c r="YD65" s="26"/>
      <c r="YE65" s="26"/>
      <c r="YF65" s="26"/>
      <c r="YG65" s="26"/>
      <c r="YH65" s="26"/>
      <c r="YI65" s="26"/>
      <c r="YJ65" s="26"/>
      <c r="YK65" s="26"/>
      <c r="YL65" s="26"/>
      <c r="YM65" s="26"/>
      <c r="YN65" s="26"/>
      <c r="YO65" s="26"/>
      <c r="YP65" s="26"/>
      <c r="YQ65" s="26"/>
      <c r="YR65" s="26"/>
      <c r="YS65" s="26"/>
      <c r="YT65" s="26"/>
      <c r="YU65" s="26"/>
      <c r="YV65" s="26"/>
      <c r="YW65" s="26"/>
      <c r="YX65" s="26"/>
      <c r="YY65" s="26"/>
      <c r="YZ65" s="26"/>
      <c r="ZA65" s="26"/>
      <c r="ZB65" s="26"/>
      <c r="ZC65" s="26"/>
      <c r="ZD65" s="26"/>
      <c r="ZE65" s="26"/>
      <c r="ZF65" s="26"/>
      <c r="ZG65" s="26"/>
      <c r="ZH65" s="26"/>
      <c r="ZI65" s="26"/>
      <c r="ZJ65" s="26"/>
      <c r="ZK65" s="26"/>
      <c r="ZL65" s="26"/>
      <c r="ZM65" s="26"/>
      <c r="ZN65" s="26"/>
      <c r="ZO65" s="26"/>
      <c r="ZP65" s="26"/>
      <c r="ZQ65" s="26"/>
      <c r="ZR65" s="26"/>
      <c r="ZS65" s="26"/>
      <c r="ZT65" s="26"/>
      <c r="ZU65" s="26"/>
      <c r="ZV65" s="26"/>
      <c r="ZW65" s="26"/>
      <c r="ZX65" s="26"/>
      <c r="ZY65" s="26"/>
      <c r="ZZ65" s="26"/>
      <c r="AAA65" s="26"/>
      <c r="AAB65" s="26"/>
      <c r="AAC65" s="26"/>
      <c r="AAD65" s="26"/>
      <c r="AAE65" s="26"/>
      <c r="AAF65" s="26"/>
      <c r="AAG65" s="26"/>
      <c r="AAH65" s="26"/>
      <c r="AAI65" s="26"/>
      <c r="AAJ65" s="26"/>
      <c r="AAK65" s="26"/>
      <c r="AAL65" s="26"/>
      <c r="AAM65" s="26"/>
      <c r="AAN65" s="26"/>
      <c r="AAO65" s="26"/>
      <c r="AAP65" s="26"/>
      <c r="AAQ65" s="26"/>
      <c r="AAR65" s="26"/>
      <c r="AAS65" s="26"/>
      <c r="AAT65" s="26"/>
      <c r="AAU65" s="26"/>
      <c r="AAV65" s="26"/>
      <c r="AAW65" s="26"/>
      <c r="AAX65" s="26"/>
      <c r="AAY65" s="26"/>
      <c r="AAZ65" s="26"/>
      <c r="ABA65" s="26"/>
      <c r="ABB65" s="26"/>
      <c r="ABC65" s="26"/>
      <c r="ABD65" s="26"/>
      <c r="ABE65" s="26"/>
      <c r="ABF65" s="26"/>
      <c r="ABG65" s="26"/>
      <c r="ABH65" s="26"/>
      <c r="ABI65" s="26"/>
      <c r="ABJ65" s="26"/>
      <c r="ABK65" s="26"/>
      <c r="ABL65" s="26"/>
      <c r="ABM65" s="26"/>
      <c r="ABN65" s="26"/>
      <c r="ABO65" s="26"/>
      <c r="ABP65" s="26"/>
      <c r="ABQ65" s="26"/>
      <c r="ABR65" s="26"/>
      <c r="ABS65" s="26"/>
      <c r="ABT65" s="26"/>
      <c r="ABU65" s="26"/>
      <c r="ABV65" s="26"/>
      <c r="ABW65" s="26"/>
      <c r="ABX65" s="26"/>
      <c r="ABY65" s="26"/>
      <c r="ABZ65" s="26"/>
      <c r="ACA65" s="26"/>
      <c r="ACB65" s="26"/>
      <c r="ACC65" s="26"/>
      <c r="ACD65" s="26"/>
      <c r="ACE65" s="26"/>
      <c r="ACF65" s="26"/>
      <c r="ACG65" s="26"/>
      <c r="ACH65" s="26"/>
      <c r="ACI65" s="26"/>
      <c r="ACJ65" s="26"/>
      <c r="ACK65" s="26"/>
      <c r="ACL65" s="26"/>
      <c r="ACM65" s="26"/>
      <c r="ACN65" s="26"/>
      <c r="ACO65" s="26"/>
      <c r="ACP65" s="26"/>
      <c r="ACQ65" s="26"/>
      <c r="ACR65" s="26"/>
      <c r="ACS65" s="26"/>
      <c r="ACT65" s="26"/>
      <c r="ACU65" s="26"/>
      <c r="ACV65" s="26"/>
      <c r="ACW65" s="26"/>
      <c r="ACX65" s="26"/>
      <c r="ACY65" s="26"/>
      <c r="ACZ65" s="26"/>
      <c r="ADA65" s="26"/>
      <c r="ADB65" s="26"/>
      <c r="ADC65" s="26"/>
      <c r="ADD65" s="26"/>
      <c r="ADE65" s="26"/>
      <c r="ADF65" s="26"/>
      <c r="ADG65" s="26"/>
      <c r="ADH65" s="26"/>
      <c r="ADI65" s="26"/>
      <c r="ADJ65" s="26"/>
      <c r="ADK65" s="26"/>
      <c r="ADL65" s="26"/>
      <c r="ADM65" s="26"/>
      <c r="ADN65" s="26"/>
      <c r="ADO65" s="26"/>
      <c r="ADP65" s="26"/>
      <c r="ADQ65" s="26"/>
      <c r="ADR65" s="26"/>
      <c r="ADS65" s="26"/>
      <c r="ADT65" s="26"/>
      <c r="ADU65" s="26"/>
      <c r="ADV65" s="26"/>
      <c r="ADW65" s="26"/>
      <c r="ADX65" s="26"/>
      <c r="ADY65" s="26"/>
      <c r="ADZ65" s="26"/>
      <c r="AEA65" s="26"/>
      <c r="AEB65" s="26"/>
      <c r="AEC65" s="26"/>
      <c r="AED65" s="26"/>
      <c r="AEE65" s="26"/>
      <c r="AEF65" s="26"/>
      <c r="AEG65" s="26"/>
      <c r="AEH65" s="26"/>
      <c r="AEI65" s="26"/>
      <c r="AEJ65" s="26"/>
      <c r="AEK65" s="26"/>
      <c r="AEL65" s="26"/>
      <c r="AEM65" s="26"/>
      <c r="AEN65" s="26"/>
      <c r="AEO65" s="26"/>
      <c r="AEP65" s="26"/>
      <c r="AEQ65" s="26"/>
      <c r="AER65" s="26"/>
      <c r="AES65" s="26"/>
      <c r="AET65" s="26"/>
      <c r="AEU65" s="26"/>
      <c r="AEV65" s="26"/>
      <c r="AEW65" s="26"/>
      <c r="AEX65" s="26"/>
      <c r="AEY65" s="26"/>
      <c r="AEZ65" s="26"/>
      <c r="AFA65" s="26"/>
      <c r="AFB65" s="26"/>
      <c r="AFC65" s="26"/>
      <c r="AFD65" s="26"/>
      <c r="AFE65" s="26"/>
      <c r="AFF65" s="26"/>
      <c r="AFG65" s="26"/>
      <c r="AFH65" s="26"/>
      <c r="AFI65" s="26"/>
      <c r="AFJ65" s="26"/>
      <c r="AFK65" s="26"/>
      <c r="AFL65" s="26"/>
      <c r="AFM65" s="26"/>
      <c r="AFN65" s="26"/>
      <c r="AFO65" s="26"/>
      <c r="AFP65" s="26"/>
      <c r="AFQ65" s="26"/>
      <c r="AFR65" s="26"/>
      <c r="AFS65" s="26"/>
      <c r="AFT65" s="26"/>
      <c r="AFU65" s="26"/>
      <c r="AFV65" s="26"/>
      <c r="AFW65" s="26"/>
      <c r="AFX65" s="26"/>
      <c r="AFY65" s="26"/>
      <c r="AFZ65" s="26"/>
      <c r="AGA65" s="26"/>
      <c r="AGB65" s="26"/>
      <c r="AGC65" s="26"/>
      <c r="AGD65" s="26"/>
      <c r="AGE65" s="26"/>
      <c r="AGF65" s="26"/>
      <c r="AGG65" s="26"/>
      <c r="AGH65" s="26"/>
      <c r="AGI65" s="26"/>
      <c r="AGJ65" s="26"/>
      <c r="AGK65" s="26"/>
      <c r="AGL65" s="26"/>
      <c r="AGM65" s="26"/>
      <c r="AGN65" s="26"/>
      <c r="AGO65" s="26"/>
      <c r="AGP65" s="26"/>
      <c r="AGQ65" s="26"/>
      <c r="AGR65" s="26"/>
      <c r="AGS65" s="26"/>
      <c r="AGT65" s="26"/>
      <c r="AGU65" s="26"/>
      <c r="AGV65" s="26"/>
      <c r="AGW65" s="26"/>
      <c r="AGX65" s="26"/>
      <c r="AGY65" s="26"/>
      <c r="AGZ65" s="26"/>
      <c r="AHA65" s="26"/>
      <c r="AHB65" s="26"/>
      <c r="AHC65" s="26"/>
      <c r="AHD65" s="26"/>
      <c r="AHE65" s="26"/>
      <c r="AHF65" s="26"/>
      <c r="AHG65" s="26"/>
      <c r="AHH65" s="26"/>
      <c r="AHI65" s="26"/>
      <c r="AHJ65" s="26"/>
      <c r="AHK65" s="26"/>
      <c r="AHL65" s="26"/>
      <c r="AHM65" s="26"/>
      <c r="AHN65" s="26"/>
      <c r="AHO65" s="26"/>
      <c r="AHP65" s="26"/>
      <c r="AHQ65" s="26"/>
      <c r="AHR65" s="26"/>
      <c r="AHS65" s="26"/>
      <c r="AHT65" s="26"/>
      <c r="AHU65" s="26"/>
      <c r="AHV65" s="26"/>
      <c r="AHW65" s="26"/>
      <c r="AHX65" s="26"/>
      <c r="AHY65" s="26"/>
      <c r="AHZ65" s="26"/>
      <c r="AIA65" s="26"/>
      <c r="AIB65" s="26"/>
      <c r="AIC65" s="26"/>
      <c r="AID65" s="26"/>
      <c r="AIE65" s="26"/>
      <c r="AIF65" s="26"/>
      <c r="AIG65" s="26"/>
      <c r="AIH65" s="26"/>
      <c r="AII65" s="26"/>
      <c r="AIJ65" s="26"/>
      <c r="AIK65" s="26"/>
      <c r="AIL65" s="26"/>
      <c r="AIM65" s="26"/>
      <c r="AIN65" s="26"/>
      <c r="AIO65" s="26"/>
      <c r="AIP65" s="26"/>
      <c r="AIQ65" s="26"/>
      <c r="AIR65" s="26"/>
      <c r="AIS65" s="26"/>
      <c r="AIT65" s="26"/>
      <c r="AIU65" s="26"/>
      <c r="AIV65" s="26"/>
      <c r="AIW65" s="26"/>
      <c r="AIX65" s="26"/>
      <c r="AIY65" s="26"/>
      <c r="AIZ65" s="26"/>
      <c r="AJA65" s="26"/>
      <c r="AJB65" s="26"/>
      <c r="AJC65" s="26"/>
      <c r="AJD65" s="26"/>
      <c r="AJE65" s="26"/>
      <c r="AJF65" s="26"/>
      <c r="AJG65" s="26"/>
      <c r="AJH65" s="26"/>
      <c r="AJI65" s="26"/>
      <c r="AJJ65" s="26"/>
      <c r="AJK65" s="26"/>
      <c r="AJL65" s="26"/>
      <c r="AJM65" s="26"/>
      <c r="AJN65" s="26"/>
      <c r="AJO65" s="26"/>
      <c r="AJP65" s="26"/>
      <c r="AJQ65" s="26"/>
      <c r="AJR65" s="26"/>
      <c r="AJS65" s="26"/>
      <c r="AJT65" s="26"/>
      <c r="AJU65" s="26"/>
      <c r="AJV65" s="26"/>
      <c r="AJW65" s="26"/>
      <c r="AJX65" s="26"/>
      <c r="AJY65" s="26"/>
      <c r="AJZ65" s="26"/>
      <c r="AKA65" s="26"/>
      <c r="AKB65" s="26"/>
      <c r="AKC65" s="26"/>
      <c r="AKD65" s="26"/>
      <c r="AKE65" s="26"/>
      <c r="AKF65" s="26"/>
      <c r="AKG65" s="26"/>
      <c r="AKH65" s="26"/>
      <c r="AKI65" s="26"/>
      <c r="AKJ65" s="26"/>
      <c r="AKK65" s="26"/>
      <c r="AKL65" s="26"/>
      <c r="AKM65" s="26"/>
      <c r="AKN65" s="26"/>
      <c r="AKO65" s="26"/>
      <c r="AKP65" s="26"/>
      <c r="AKQ65" s="26"/>
      <c r="AKR65" s="26"/>
      <c r="AKS65" s="26"/>
      <c r="AKT65" s="26"/>
      <c r="AKU65" s="26"/>
      <c r="AKV65" s="26"/>
      <c r="AKW65" s="26"/>
      <c r="AKX65" s="26"/>
      <c r="AKY65" s="26"/>
      <c r="AKZ65" s="26"/>
      <c r="ALA65" s="26"/>
      <c r="ALB65" s="26"/>
      <c r="ALC65" s="26"/>
      <c r="ALD65" s="26"/>
      <c r="ALE65" s="26"/>
      <c r="ALF65" s="26"/>
      <c r="ALG65" s="26"/>
      <c r="ALH65" s="26"/>
      <c r="ALI65" s="26"/>
      <c r="ALJ65" s="26"/>
      <c r="ALK65" s="26"/>
      <c r="ALL65" s="26"/>
      <c r="ALM65" s="26"/>
      <c r="ALN65" s="26"/>
      <c r="ALO65" s="26"/>
      <c r="ALP65" s="26"/>
      <c r="ALQ65" s="26"/>
      <c r="ALR65" s="26"/>
      <c r="ALS65" s="26"/>
      <c r="ALT65" s="26"/>
      <c r="ALU65" s="26"/>
      <c r="ALV65" s="26"/>
      <c r="ALW65" s="26"/>
      <c r="ALX65" s="26"/>
      <c r="ALY65" s="26"/>
      <c r="ALZ65" s="26"/>
      <c r="AMA65" s="26"/>
      <c r="AMB65" s="26"/>
      <c r="AMC65" s="26"/>
      <c r="AMD65" s="26"/>
      <c r="AME65" s="26"/>
      <c r="AMF65" s="26"/>
      <c r="AMG65" s="26"/>
      <c r="AMH65" s="26"/>
      <c r="AMI65" s="26"/>
      <c r="AMJ65" s="26"/>
      <c r="AMK65" s="26"/>
      <c r="AML65" s="26"/>
      <c r="AMM65" s="26"/>
      <c r="AMN65" s="26"/>
      <c r="AMO65" s="26"/>
      <c r="AMP65" s="26"/>
      <c r="AMQ65" s="26"/>
      <c r="AMR65" s="26"/>
      <c r="AMS65" s="26"/>
      <c r="AMT65" s="26"/>
      <c r="AMU65" s="26"/>
      <c r="AMV65" s="26"/>
      <c r="AMW65" s="26"/>
      <c r="AMX65" s="26"/>
      <c r="AMY65" s="26"/>
      <c r="AMZ65" s="26"/>
      <c r="ANA65" s="26"/>
      <c r="ANB65" s="26"/>
      <c r="ANC65" s="26"/>
      <c r="AND65" s="26"/>
      <c r="ANE65" s="26"/>
      <c r="ANF65" s="26"/>
      <c r="ANG65" s="26"/>
      <c r="ANH65" s="26"/>
      <c r="ANI65" s="26"/>
      <c r="ANJ65" s="26"/>
      <c r="ANK65" s="26"/>
      <c r="ANL65" s="26"/>
      <c r="ANM65" s="26"/>
      <c r="ANN65" s="26"/>
      <c r="ANO65" s="26"/>
      <c r="ANP65" s="26"/>
      <c r="ANQ65" s="26"/>
      <c r="ANR65" s="26"/>
      <c r="ANS65" s="26"/>
      <c r="ANT65" s="26"/>
      <c r="ANU65" s="26"/>
      <c r="ANV65" s="26"/>
      <c r="ANW65" s="26"/>
      <c r="ANX65" s="26"/>
      <c r="ANY65" s="26"/>
      <c r="ANZ65" s="26"/>
      <c r="AOA65" s="26"/>
      <c r="AOB65" s="26"/>
      <c r="AOC65" s="26"/>
      <c r="AOD65" s="26"/>
      <c r="AOE65" s="26"/>
      <c r="AOF65" s="26"/>
      <c r="AOG65" s="26"/>
      <c r="AOH65" s="26"/>
      <c r="AOI65" s="26"/>
      <c r="AOJ65" s="26"/>
      <c r="AOK65" s="26"/>
      <c r="AOL65" s="26"/>
      <c r="AOM65" s="26"/>
      <c r="AON65" s="26"/>
      <c r="AOO65" s="26"/>
      <c r="AOP65" s="26"/>
      <c r="AOQ65" s="26"/>
      <c r="AOR65" s="26"/>
      <c r="AOS65" s="26"/>
      <c r="AOT65" s="26"/>
      <c r="AOU65" s="26"/>
      <c r="AOV65" s="26"/>
      <c r="AOW65" s="26"/>
      <c r="AOX65" s="26"/>
      <c r="AOY65" s="26"/>
      <c r="AOZ65" s="26"/>
      <c r="APA65" s="26"/>
      <c r="APB65" s="26"/>
      <c r="APC65" s="26"/>
      <c r="APD65" s="26"/>
      <c r="APE65" s="26"/>
      <c r="APF65" s="26"/>
      <c r="APG65" s="26"/>
      <c r="APH65" s="26"/>
      <c r="API65" s="26"/>
      <c r="APJ65" s="26"/>
      <c r="APK65" s="26"/>
      <c r="APL65" s="26"/>
      <c r="APM65" s="26"/>
      <c r="APN65" s="26"/>
      <c r="APO65" s="26"/>
      <c r="APP65" s="26"/>
      <c r="APQ65" s="26"/>
      <c r="APR65" s="26"/>
      <c r="APS65" s="26"/>
      <c r="APT65" s="26"/>
      <c r="APU65" s="26"/>
      <c r="APV65" s="26"/>
      <c r="APW65" s="26"/>
      <c r="APX65" s="26"/>
      <c r="APY65" s="26"/>
      <c r="APZ65" s="26"/>
      <c r="AQA65" s="26"/>
      <c r="AQB65" s="26"/>
      <c r="AQC65" s="26"/>
      <c r="AQD65" s="26"/>
      <c r="AQE65" s="26"/>
      <c r="AQF65" s="26"/>
      <c r="AQG65" s="26"/>
      <c r="AQH65" s="26"/>
      <c r="AQI65" s="26"/>
      <c r="AQJ65" s="26"/>
      <c r="AQK65" s="26"/>
      <c r="AQL65" s="26"/>
      <c r="AQM65" s="26"/>
      <c r="AQN65" s="26"/>
      <c r="AQO65" s="26"/>
      <c r="AQP65" s="26"/>
      <c r="AQQ65" s="26"/>
      <c r="AQR65" s="26"/>
      <c r="AQS65" s="26"/>
      <c r="AQT65" s="26"/>
      <c r="AQU65" s="26"/>
      <c r="AQV65" s="26"/>
      <c r="AQW65" s="26"/>
      <c r="AQX65" s="26"/>
      <c r="AQY65" s="26"/>
      <c r="AQZ65" s="26"/>
      <c r="ARA65" s="26"/>
      <c r="ARB65" s="26"/>
      <c r="ARC65" s="26"/>
      <c r="ARD65" s="26"/>
      <c r="ARE65" s="26"/>
      <c r="ARF65" s="26"/>
      <c r="ARG65" s="26"/>
      <c r="ARH65" s="26"/>
      <c r="ARI65" s="26"/>
      <c r="ARJ65" s="26"/>
      <c r="ARK65" s="26"/>
      <c r="ARL65" s="26"/>
      <c r="ARM65" s="26"/>
      <c r="ARN65" s="26"/>
      <c r="ARO65" s="26"/>
      <c r="ARP65" s="26"/>
      <c r="ARQ65" s="26"/>
      <c r="ARR65" s="26"/>
      <c r="ARS65" s="26"/>
      <c r="ART65" s="26"/>
      <c r="ARU65" s="26"/>
      <c r="ARV65" s="26"/>
      <c r="ARW65" s="26"/>
      <c r="ARX65" s="26"/>
      <c r="ARY65" s="26"/>
      <c r="ARZ65" s="26"/>
      <c r="ASA65" s="26"/>
      <c r="ASB65" s="26"/>
      <c r="ASC65" s="26"/>
      <c r="ASD65" s="26"/>
      <c r="ASE65" s="26"/>
      <c r="ASF65" s="26"/>
      <c r="ASG65" s="26"/>
      <c r="ASH65" s="26"/>
      <c r="ASI65" s="26"/>
      <c r="ASJ65" s="26"/>
      <c r="ASK65" s="26"/>
      <c r="ASL65" s="26"/>
      <c r="ASM65" s="26"/>
      <c r="ASN65" s="26"/>
      <c r="ASO65" s="26"/>
      <c r="ASP65" s="26"/>
      <c r="ASQ65" s="26"/>
      <c r="ASR65" s="26"/>
      <c r="ASS65" s="26"/>
      <c r="AST65" s="26"/>
      <c r="ASU65" s="26"/>
      <c r="ASV65" s="26"/>
      <c r="ASW65" s="26"/>
      <c r="ASX65" s="26"/>
      <c r="ASY65" s="26"/>
      <c r="ASZ65" s="26"/>
      <c r="ATA65" s="26"/>
      <c r="ATB65" s="26"/>
      <c r="ATC65" s="26"/>
      <c r="ATD65" s="26"/>
      <c r="ATE65" s="26"/>
      <c r="ATF65" s="26"/>
      <c r="ATG65" s="26"/>
      <c r="ATH65" s="26"/>
      <c r="ATI65" s="26"/>
      <c r="ATJ65" s="26"/>
      <c r="ATK65" s="26"/>
      <c r="ATL65" s="26"/>
      <c r="ATM65" s="26"/>
      <c r="ATN65" s="26"/>
      <c r="ATO65" s="26"/>
      <c r="ATP65" s="26"/>
      <c r="ATQ65" s="26"/>
      <c r="ATR65" s="26"/>
      <c r="ATS65" s="26"/>
      <c r="ATT65" s="26"/>
      <c r="ATU65" s="26"/>
      <c r="ATV65" s="26"/>
      <c r="ATW65" s="26"/>
      <c r="ATX65" s="26"/>
      <c r="ATY65" s="26"/>
      <c r="ATZ65" s="26"/>
      <c r="AUA65" s="26"/>
      <c r="AUB65" s="26"/>
      <c r="AUC65" s="26"/>
      <c r="AUD65" s="26"/>
      <c r="AUE65" s="26"/>
      <c r="AUF65" s="26"/>
      <c r="AUG65" s="26"/>
      <c r="AUH65" s="26"/>
      <c r="AUI65" s="26"/>
      <c r="AUJ65" s="26"/>
      <c r="AUK65" s="26"/>
      <c r="AUL65" s="26"/>
      <c r="AUM65" s="26"/>
      <c r="AUN65" s="26"/>
      <c r="AUO65" s="26"/>
      <c r="AUP65" s="26"/>
      <c r="AUQ65" s="26"/>
      <c r="AUR65" s="26"/>
      <c r="AUS65" s="26"/>
      <c r="AUT65" s="26"/>
      <c r="AUU65" s="26"/>
      <c r="AUV65" s="26"/>
      <c r="AUW65" s="26"/>
      <c r="AUX65" s="26"/>
      <c r="AUY65" s="26"/>
      <c r="AUZ65" s="26"/>
      <c r="AVA65" s="26"/>
      <c r="AVB65" s="26"/>
      <c r="AVC65" s="26"/>
      <c r="AVD65" s="26"/>
      <c r="AVE65" s="26"/>
      <c r="AVF65" s="26"/>
      <c r="AVG65" s="26"/>
      <c r="AVH65" s="26"/>
      <c r="AVI65" s="26"/>
      <c r="AVJ65" s="26"/>
      <c r="AVK65" s="26"/>
      <c r="AVL65" s="26"/>
      <c r="AVM65" s="26"/>
      <c r="AVN65" s="26"/>
      <c r="AVO65" s="26"/>
      <c r="AVP65" s="26"/>
      <c r="AVQ65" s="26"/>
      <c r="AVR65" s="26"/>
      <c r="AVS65" s="26"/>
      <c r="AVT65" s="26"/>
      <c r="AVU65" s="26"/>
    </row>
    <row r="66" spans="1:1269" s="100" customFormat="1" ht="18.75" x14ac:dyDescent="0.3">
      <c r="A66" s="90" t="s">
        <v>59</v>
      </c>
      <c r="B66" s="91"/>
      <c r="C66" s="91"/>
      <c r="D66" s="92"/>
      <c r="E66" s="93" t="s">
        <v>60</v>
      </c>
      <c r="F66" s="94"/>
      <c r="G66" s="95">
        <v>988981</v>
      </c>
      <c r="H66" s="95">
        <v>1334781</v>
      </c>
      <c r="I66" s="95">
        <f>H66</f>
        <v>1334781</v>
      </c>
      <c r="J66" s="95">
        <f>I66</f>
        <v>1334781</v>
      </c>
      <c r="K66" s="95">
        <f>J66</f>
        <v>1334781</v>
      </c>
      <c r="L66" s="95">
        <f>K66</f>
        <v>1334781</v>
      </c>
      <c r="M66" s="96"/>
      <c r="N66" s="97"/>
      <c r="O66" s="98"/>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c r="IM66" s="99"/>
      <c r="IN66" s="99"/>
      <c r="IO66" s="99"/>
      <c r="IP66" s="99"/>
      <c r="IQ66" s="99"/>
      <c r="IR66" s="99"/>
      <c r="IS66" s="99"/>
      <c r="IT66" s="99"/>
      <c r="IU66" s="99"/>
      <c r="IV66" s="99"/>
      <c r="IW66" s="99"/>
      <c r="IX66" s="99"/>
      <c r="IY66" s="99"/>
      <c r="IZ66" s="99"/>
      <c r="JA66" s="99"/>
      <c r="JB66" s="99"/>
      <c r="JC66" s="99"/>
      <c r="JD66" s="99"/>
      <c r="JE66" s="99"/>
      <c r="JF66" s="99"/>
      <c r="JG66" s="99"/>
      <c r="JH66" s="99"/>
      <c r="JI66" s="99"/>
      <c r="JJ66" s="99"/>
      <c r="JK66" s="99"/>
      <c r="JL66" s="99"/>
      <c r="JM66" s="99"/>
      <c r="JN66" s="99"/>
      <c r="JO66" s="99"/>
      <c r="JP66" s="99"/>
      <c r="JQ66" s="99"/>
      <c r="JR66" s="99"/>
      <c r="JS66" s="99"/>
      <c r="JT66" s="99"/>
      <c r="JU66" s="99"/>
      <c r="JV66" s="99"/>
      <c r="JW66" s="99"/>
      <c r="JX66" s="99"/>
      <c r="JY66" s="99"/>
      <c r="JZ66" s="99"/>
      <c r="KA66" s="99"/>
      <c r="KB66" s="99"/>
      <c r="KC66" s="99"/>
      <c r="KD66" s="99"/>
      <c r="KE66" s="99"/>
      <c r="KF66" s="99"/>
      <c r="KG66" s="99"/>
      <c r="KH66" s="99"/>
      <c r="KI66" s="99"/>
      <c r="KJ66" s="99"/>
      <c r="KK66" s="99"/>
      <c r="KL66" s="99"/>
      <c r="KM66" s="99"/>
      <c r="KN66" s="99"/>
      <c r="KO66" s="99"/>
      <c r="KP66" s="99"/>
      <c r="KQ66" s="99"/>
      <c r="KR66" s="99"/>
      <c r="KS66" s="99"/>
      <c r="KT66" s="99"/>
      <c r="KU66" s="99"/>
      <c r="KV66" s="99"/>
      <c r="KW66" s="99"/>
      <c r="KX66" s="99"/>
      <c r="KY66" s="99"/>
      <c r="KZ66" s="99"/>
      <c r="LA66" s="99"/>
      <c r="LB66" s="99"/>
      <c r="LC66" s="99"/>
      <c r="LD66" s="99"/>
      <c r="LE66" s="99"/>
      <c r="LF66" s="99"/>
      <c r="LG66" s="99"/>
      <c r="LH66" s="99"/>
      <c r="LI66" s="99"/>
      <c r="LJ66" s="99"/>
      <c r="LK66" s="99"/>
      <c r="LL66" s="99"/>
      <c r="LM66" s="99"/>
      <c r="LN66" s="99"/>
      <c r="LO66" s="99"/>
      <c r="LP66" s="99"/>
      <c r="LQ66" s="99"/>
      <c r="LR66" s="99"/>
      <c r="LS66" s="99"/>
      <c r="LT66" s="99"/>
      <c r="LU66" s="99"/>
      <c r="LV66" s="99"/>
      <c r="LW66" s="99"/>
      <c r="LX66" s="99"/>
      <c r="LY66" s="99"/>
      <c r="LZ66" s="99"/>
      <c r="MA66" s="99"/>
      <c r="MB66" s="99"/>
      <c r="MC66" s="99"/>
      <c r="MD66" s="99"/>
      <c r="ME66" s="99"/>
      <c r="MF66" s="99"/>
      <c r="MG66" s="99"/>
      <c r="MH66" s="99"/>
      <c r="MI66" s="99"/>
      <c r="MJ66" s="99"/>
      <c r="MK66" s="99"/>
      <c r="ML66" s="99"/>
      <c r="MM66" s="99"/>
      <c r="MN66" s="99"/>
      <c r="MO66" s="99"/>
      <c r="MP66" s="99"/>
      <c r="MQ66" s="99"/>
      <c r="MR66" s="99"/>
      <c r="MS66" s="99"/>
      <c r="MT66" s="99"/>
      <c r="MU66" s="99"/>
      <c r="MV66" s="99"/>
      <c r="MW66" s="99"/>
      <c r="MX66" s="99"/>
      <c r="MY66" s="99"/>
      <c r="MZ66" s="99"/>
      <c r="NA66" s="99"/>
      <c r="NB66" s="99"/>
      <c r="NC66" s="99"/>
      <c r="ND66" s="99"/>
      <c r="NE66" s="99"/>
      <c r="NF66" s="99"/>
      <c r="NG66" s="99"/>
      <c r="NH66" s="99"/>
      <c r="NI66" s="99"/>
      <c r="NJ66" s="99"/>
      <c r="NK66" s="99"/>
      <c r="NL66" s="99"/>
      <c r="NM66" s="99"/>
      <c r="NN66" s="99"/>
      <c r="NO66" s="99"/>
      <c r="NP66" s="99"/>
      <c r="NQ66" s="99"/>
      <c r="NR66" s="99"/>
      <c r="NS66" s="99"/>
      <c r="NT66" s="99"/>
      <c r="NU66" s="99"/>
      <c r="NV66" s="99"/>
      <c r="NW66" s="99"/>
      <c r="NX66" s="99"/>
      <c r="NY66" s="99"/>
      <c r="NZ66" s="99"/>
      <c r="OA66" s="99"/>
      <c r="OB66" s="99"/>
      <c r="OC66" s="99"/>
      <c r="OD66" s="99"/>
      <c r="OE66" s="99"/>
      <c r="OF66" s="99"/>
      <c r="OG66" s="99"/>
      <c r="OH66" s="99"/>
      <c r="OI66" s="99"/>
      <c r="OJ66" s="99"/>
      <c r="OK66" s="99"/>
      <c r="OL66" s="99"/>
      <c r="OM66" s="99"/>
      <c r="ON66" s="99"/>
      <c r="OO66" s="99"/>
      <c r="OP66" s="99"/>
      <c r="OQ66" s="99"/>
      <c r="OR66" s="99"/>
      <c r="OS66" s="99"/>
      <c r="OT66" s="99"/>
      <c r="OU66" s="99"/>
      <c r="OV66" s="99"/>
      <c r="OW66" s="99"/>
      <c r="OX66" s="99"/>
      <c r="OY66" s="99"/>
      <c r="OZ66" s="99"/>
      <c r="PA66" s="99"/>
      <c r="PB66" s="99"/>
      <c r="PC66" s="99"/>
      <c r="PD66" s="99"/>
      <c r="PE66" s="99"/>
      <c r="PF66" s="99"/>
      <c r="PG66" s="99"/>
      <c r="PH66" s="99"/>
      <c r="PI66" s="99"/>
      <c r="PJ66" s="99"/>
      <c r="PK66" s="99"/>
      <c r="PL66" s="99"/>
      <c r="PM66" s="99"/>
      <c r="PN66" s="99"/>
      <c r="PO66" s="99"/>
      <c r="PP66" s="99"/>
      <c r="PQ66" s="99"/>
      <c r="PR66" s="99"/>
      <c r="PS66" s="99"/>
      <c r="PT66" s="99"/>
      <c r="PU66" s="99"/>
      <c r="PV66" s="99"/>
      <c r="PW66" s="99"/>
      <c r="PX66" s="99"/>
      <c r="PY66" s="99"/>
      <c r="PZ66" s="99"/>
      <c r="QA66" s="99"/>
      <c r="QB66" s="99"/>
      <c r="QC66" s="99"/>
      <c r="QD66" s="99"/>
      <c r="QE66" s="99"/>
      <c r="QF66" s="99"/>
      <c r="QG66" s="99"/>
      <c r="QH66" s="99"/>
      <c r="QI66" s="99"/>
      <c r="QJ66" s="99"/>
      <c r="QK66" s="99"/>
      <c r="QL66" s="99"/>
      <c r="QM66" s="99"/>
      <c r="QN66" s="99"/>
      <c r="QO66" s="99"/>
      <c r="QP66" s="99"/>
      <c r="QQ66" s="99"/>
      <c r="QR66" s="99"/>
      <c r="QS66" s="99"/>
      <c r="QT66" s="99"/>
      <c r="QU66" s="99"/>
      <c r="QV66" s="99"/>
      <c r="QW66" s="99"/>
      <c r="QX66" s="99"/>
      <c r="QY66" s="99"/>
      <c r="QZ66" s="99"/>
      <c r="RA66" s="99"/>
      <c r="RB66" s="99"/>
      <c r="RC66" s="99"/>
      <c r="RD66" s="99"/>
      <c r="RE66" s="99"/>
      <c r="RF66" s="99"/>
      <c r="RG66" s="99"/>
      <c r="RH66" s="99"/>
      <c r="RI66" s="99"/>
      <c r="RJ66" s="99"/>
      <c r="RK66" s="99"/>
      <c r="RL66" s="99"/>
      <c r="RM66" s="99"/>
      <c r="RN66" s="99"/>
      <c r="RO66" s="99"/>
      <c r="RP66" s="99"/>
      <c r="RQ66" s="99"/>
      <c r="RR66" s="99"/>
      <c r="RS66" s="99"/>
      <c r="RT66" s="99"/>
      <c r="RU66" s="99"/>
      <c r="RV66" s="99"/>
      <c r="RW66" s="99"/>
      <c r="RX66" s="99"/>
      <c r="RY66" s="99"/>
      <c r="RZ66" s="99"/>
      <c r="SA66" s="99"/>
      <c r="SB66" s="99"/>
      <c r="SC66" s="99"/>
      <c r="SD66" s="99"/>
      <c r="SE66" s="99"/>
      <c r="SF66" s="99"/>
      <c r="SG66" s="99"/>
      <c r="SH66" s="99"/>
      <c r="SI66" s="99"/>
      <c r="SJ66" s="99"/>
      <c r="SK66" s="99"/>
      <c r="SL66" s="99"/>
      <c r="SM66" s="99"/>
      <c r="SN66" s="99"/>
      <c r="SO66" s="99"/>
      <c r="SP66" s="99"/>
      <c r="SQ66" s="99"/>
      <c r="SR66" s="99"/>
      <c r="SS66" s="99"/>
      <c r="ST66" s="99"/>
      <c r="SU66" s="99"/>
      <c r="SV66" s="99"/>
      <c r="SW66" s="99"/>
      <c r="SX66" s="99"/>
      <c r="SY66" s="99"/>
      <c r="SZ66" s="99"/>
      <c r="TA66" s="99"/>
      <c r="TB66" s="99"/>
      <c r="TC66" s="99"/>
      <c r="TD66" s="99"/>
      <c r="TE66" s="99"/>
      <c r="TF66" s="99"/>
      <c r="TG66" s="99"/>
      <c r="TH66" s="99"/>
      <c r="TI66" s="99"/>
      <c r="TJ66" s="99"/>
      <c r="TK66" s="99"/>
      <c r="TL66" s="99"/>
      <c r="TM66" s="99"/>
      <c r="TN66" s="99"/>
      <c r="TO66" s="99"/>
      <c r="TP66" s="99"/>
      <c r="TQ66" s="99"/>
      <c r="TR66" s="99"/>
      <c r="TS66" s="99"/>
      <c r="TT66" s="99"/>
      <c r="TU66" s="99"/>
      <c r="TV66" s="99"/>
      <c r="TW66" s="99"/>
      <c r="TX66" s="99"/>
      <c r="TY66" s="99"/>
      <c r="TZ66" s="99"/>
      <c r="UA66" s="99"/>
      <c r="UB66" s="99"/>
      <c r="UC66" s="99"/>
      <c r="UD66" s="99"/>
      <c r="UE66" s="99"/>
      <c r="UF66" s="99"/>
      <c r="UG66" s="99"/>
      <c r="UH66" s="99"/>
      <c r="UI66" s="99"/>
      <c r="UJ66" s="99"/>
      <c r="UK66" s="99"/>
      <c r="UL66" s="99"/>
      <c r="UM66" s="99"/>
      <c r="UN66" s="99"/>
      <c r="UO66" s="99"/>
      <c r="UP66" s="99"/>
      <c r="UQ66" s="99"/>
      <c r="UR66" s="99"/>
      <c r="US66" s="99"/>
      <c r="UT66" s="99"/>
      <c r="UU66" s="99"/>
      <c r="UV66" s="99"/>
      <c r="UW66" s="99"/>
      <c r="UX66" s="99"/>
      <c r="UY66" s="99"/>
      <c r="UZ66" s="99"/>
      <c r="VA66" s="99"/>
      <c r="VB66" s="99"/>
      <c r="VC66" s="99"/>
      <c r="VD66" s="99"/>
      <c r="VE66" s="99"/>
      <c r="VF66" s="99"/>
      <c r="VG66" s="99"/>
      <c r="VH66" s="99"/>
      <c r="VI66" s="99"/>
      <c r="VJ66" s="99"/>
      <c r="VK66" s="99"/>
      <c r="VL66" s="99"/>
      <c r="VM66" s="99"/>
      <c r="VN66" s="99"/>
      <c r="VO66" s="99"/>
      <c r="VP66" s="99"/>
      <c r="VQ66" s="99"/>
      <c r="VR66" s="99"/>
      <c r="VS66" s="99"/>
      <c r="VT66" s="99"/>
      <c r="VU66" s="99"/>
      <c r="VV66" s="99"/>
      <c r="VW66" s="99"/>
      <c r="VX66" s="99"/>
      <c r="VY66" s="99"/>
      <c r="VZ66" s="99"/>
      <c r="WA66" s="99"/>
      <c r="WB66" s="99"/>
      <c r="WC66" s="99"/>
      <c r="WD66" s="99"/>
      <c r="WE66" s="99"/>
      <c r="WF66" s="99"/>
      <c r="WG66" s="99"/>
      <c r="WH66" s="99"/>
      <c r="WI66" s="99"/>
      <c r="WJ66" s="99"/>
      <c r="WK66" s="99"/>
      <c r="WL66" s="99"/>
      <c r="WM66" s="99"/>
      <c r="WN66" s="99"/>
      <c r="WO66" s="99"/>
      <c r="WP66" s="99"/>
      <c r="WQ66" s="99"/>
      <c r="WR66" s="99"/>
      <c r="WS66" s="99"/>
      <c r="WT66" s="99"/>
      <c r="WU66" s="99"/>
      <c r="WV66" s="99"/>
      <c r="WW66" s="99"/>
      <c r="WX66" s="99"/>
      <c r="WY66" s="99"/>
      <c r="WZ66" s="99"/>
      <c r="XA66" s="99"/>
      <c r="XB66" s="99"/>
      <c r="XC66" s="99"/>
      <c r="XD66" s="99"/>
      <c r="XE66" s="99"/>
      <c r="XF66" s="99"/>
      <c r="XG66" s="99"/>
      <c r="XH66" s="99"/>
      <c r="XI66" s="99"/>
      <c r="XJ66" s="99"/>
      <c r="XK66" s="99"/>
      <c r="XL66" s="99"/>
      <c r="XM66" s="99"/>
      <c r="XN66" s="99"/>
      <c r="XO66" s="99"/>
      <c r="XP66" s="99"/>
      <c r="XQ66" s="99"/>
      <c r="XR66" s="99"/>
      <c r="XS66" s="99"/>
      <c r="XT66" s="99"/>
      <c r="XU66" s="99"/>
      <c r="XV66" s="99"/>
      <c r="XW66" s="99"/>
      <c r="XX66" s="99"/>
      <c r="XY66" s="99"/>
      <c r="XZ66" s="99"/>
      <c r="YA66" s="99"/>
      <c r="YB66" s="99"/>
      <c r="YC66" s="99"/>
      <c r="YD66" s="99"/>
      <c r="YE66" s="99"/>
      <c r="YF66" s="99"/>
      <c r="YG66" s="99"/>
      <c r="YH66" s="99"/>
      <c r="YI66" s="99"/>
      <c r="YJ66" s="99"/>
      <c r="YK66" s="99"/>
      <c r="YL66" s="99"/>
      <c r="YM66" s="99"/>
      <c r="YN66" s="99"/>
      <c r="YO66" s="99"/>
      <c r="YP66" s="99"/>
      <c r="YQ66" s="99"/>
      <c r="YR66" s="99"/>
      <c r="YS66" s="99"/>
      <c r="YT66" s="99"/>
      <c r="YU66" s="99"/>
      <c r="YV66" s="99"/>
      <c r="YW66" s="99"/>
      <c r="YX66" s="99"/>
      <c r="YY66" s="99"/>
      <c r="YZ66" s="99"/>
      <c r="ZA66" s="99"/>
      <c r="ZB66" s="99"/>
      <c r="ZC66" s="99"/>
      <c r="ZD66" s="99"/>
      <c r="ZE66" s="99"/>
      <c r="ZF66" s="99"/>
      <c r="ZG66" s="99"/>
      <c r="ZH66" s="99"/>
      <c r="ZI66" s="99"/>
      <c r="ZJ66" s="99"/>
      <c r="ZK66" s="99"/>
      <c r="ZL66" s="99"/>
      <c r="ZM66" s="99"/>
      <c r="ZN66" s="99"/>
      <c r="ZO66" s="99"/>
      <c r="ZP66" s="99"/>
      <c r="ZQ66" s="99"/>
      <c r="ZR66" s="99"/>
      <c r="ZS66" s="99"/>
      <c r="ZT66" s="99"/>
      <c r="ZU66" s="99"/>
      <c r="ZV66" s="99"/>
      <c r="ZW66" s="99"/>
      <c r="ZX66" s="99"/>
      <c r="ZY66" s="99"/>
      <c r="ZZ66" s="99"/>
      <c r="AAA66" s="99"/>
      <c r="AAB66" s="99"/>
      <c r="AAC66" s="99"/>
      <c r="AAD66" s="99"/>
      <c r="AAE66" s="99"/>
      <c r="AAF66" s="99"/>
      <c r="AAG66" s="99"/>
      <c r="AAH66" s="99"/>
      <c r="AAI66" s="99"/>
      <c r="AAJ66" s="99"/>
      <c r="AAK66" s="99"/>
      <c r="AAL66" s="99"/>
      <c r="AAM66" s="99"/>
      <c r="AAN66" s="99"/>
      <c r="AAO66" s="99"/>
      <c r="AAP66" s="99"/>
      <c r="AAQ66" s="99"/>
      <c r="AAR66" s="99"/>
      <c r="AAS66" s="99"/>
      <c r="AAT66" s="99"/>
      <c r="AAU66" s="99"/>
      <c r="AAV66" s="99"/>
      <c r="AAW66" s="99"/>
      <c r="AAX66" s="99"/>
      <c r="AAY66" s="99"/>
      <c r="AAZ66" s="99"/>
      <c r="ABA66" s="99"/>
      <c r="ABB66" s="99"/>
      <c r="ABC66" s="99"/>
      <c r="ABD66" s="99"/>
      <c r="ABE66" s="99"/>
      <c r="ABF66" s="99"/>
      <c r="ABG66" s="99"/>
      <c r="ABH66" s="99"/>
      <c r="ABI66" s="99"/>
      <c r="ABJ66" s="99"/>
      <c r="ABK66" s="99"/>
      <c r="ABL66" s="99"/>
      <c r="ABM66" s="99"/>
      <c r="ABN66" s="99"/>
      <c r="ABO66" s="99"/>
      <c r="ABP66" s="99"/>
      <c r="ABQ66" s="99"/>
      <c r="ABR66" s="99"/>
      <c r="ABS66" s="99"/>
      <c r="ABT66" s="99"/>
      <c r="ABU66" s="99"/>
      <c r="ABV66" s="99"/>
      <c r="ABW66" s="99"/>
      <c r="ABX66" s="99"/>
      <c r="ABY66" s="99"/>
      <c r="ABZ66" s="99"/>
      <c r="ACA66" s="99"/>
      <c r="ACB66" s="99"/>
      <c r="ACC66" s="99"/>
      <c r="ACD66" s="99"/>
      <c r="ACE66" s="99"/>
      <c r="ACF66" s="99"/>
      <c r="ACG66" s="99"/>
      <c r="ACH66" s="99"/>
      <c r="ACI66" s="99"/>
      <c r="ACJ66" s="99"/>
      <c r="ACK66" s="99"/>
      <c r="ACL66" s="99"/>
      <c r="ACM66" s="99"/>
      <c r="ACN66" s="99"/>
      <c r="ACO66" s="99"/>
      <c r="ACP66" s="99"/>
      <c r="ACQ66" s="99"/>
      <c r="ACR66" s="99"/>
      <c r="ACS66" s="99"/>
      <c r="ACT66" s="99"/>
      <c r="ACU66" s="99"/>
      <c r="ACV66" s="99"/>
      <c r="ACW66" s="99"/>
      <c r="ACX66" s="99"/>
      <c r="ACY66" s="99"/>
      <c r="ACZ66" s="99"/>
      <c r="ADA66" s="99"/>
      <c r="ADB66" s="99"/>
      <c r="ADC66" s="99"/>
      <c r="ADD66" s="99"/>
      <c r="ADE66" s="99"/>
      <c r="ADF66" s="99"/>
      <c r="ADG66" s="99"/>
      <c r="ADH66" s="99"/>
      <c r="ADI66" s="99"/>
      <c r="ADJ66" s="99"/>
      <c r="ADK66" s="99"/>
      <c r="ADL66" s="99"/>
      <c r="ADM66" s="99"/>
      <c r="ADN66" s="99"/>
      <c r="ADO66" s="99"/>
      <c r="ADP66" s="99"/>
      <c r="ADQ66" s="99"/>
      <c r="ADR66" s="99"/>
      <c r="ADS66" s="99"/>
      <c r="ADT66" s="99"/>
      <c r="ADU66" s="99"/>
      <c r="ADV66" s="99"/>
      <c r="ADW66" s="99"/>
      <c r="ADX66" s="99"/>
      <c r="ADY66" s="99"/>
      <c r="ADZ66" s="99"/>
      <c r="AEA66" s="99"/>
      <c r="AEB66" s="99"/>
      <c r="AEC66" s="99"/>
      <c r="AED66" s="99"/>
      <c r="AEE66" s="99"/>
      <c r="AEF66" s="99"/>
      <c r="AEG66" s="99"/>
      <c r="AEH66" s="99"/>
      <c r="AEI66" s="99"/>
      <c r="AEJ66" s="99"/>
      <c r="AEK66" s="99"/>
      <c r="AEL66" s="99"/>
      <c r="AEM66" s="99"/>
      <c r="AEN66" s="99"/>
      <c r="AEO66" s="99"/>
      <c r="AEP66" s="99"/>
      <c r="AEQ66" s="99"/>
      <c r="AER66" s="99"/>
      <c r="AES66" s="99"/>
      <c r="AET66" s="99"/>
      <c r="AEU66" s="99"/>
      <c r="AEV66" s="99"/>
      <c r="AEW66" s="99"/>
      <c r="AEX66" s="99"/>
      <c r="AEY66" s="99"/>
      <c r="AEZ66" s="99"/>
      <c r="AFA66" s="99"/>
      <c r="AFB66" s="99"/>
      <c r="AFC66" s="99"/>
      <c r="AFD66" s="99"/>
      <c r="AFE66" s="99"/>
      <c r="AFF66" s="99"/>
      <c r="AFG66" s="99"/>
      <c r="AFH66" s="99"/>
      <c r="AFI66" s="99"/>
      <c r="AFJ66" s="99"/>
      <c r="AFK66" s="99"/>
      <c r="AFL66" s="99"/>
      <c r="AFM66" s="99"/>
      <c r="AFN66" s="99"/>
      <c r="AFO66" s="99"/>
      <c r="AFP66" s="99"/>
      <c r="AFQ66" s="99"/>
      <c r="AFR66" s="99"/>
      <c r="AFS66" s="99"/>
      <c r="AFT66" s="99"/>
      <c r="AFU66" s="99"/>
      <c r="AFV66" s="99"/>
      <c r="AFW66" s="99"/>
      <c r="AFX66" s="99"/>
      <c r="AFY66" s="99"/>
      <c r="AFZ66" s="99"/>
      <c r="AGA66" s="99"/>
      <c r="AGB66" s="99"/>
      <c r="AGC66" s="99"/>
      <c r="AGD66" s="99"/>
      <c r="AGE66" s="99"/>
      <c r="AGF66" s="99"/>
      <c r="AGG66" s="99"/>
      <c r="AGH66" s="99"/>
      <c r="AGI66" s="99"/>
      <c r="AGJ66" s="99"/>
      <c r="AGK66" s="99"/>
      <c r="AGL66" s="99"/>
      <c r="AGM66" s="99"/>
      <c r="AGN66" s="99"/>
      <c r="AGO66" s="99"/>
      <c r="AGP66" s="99"/>
      <c r="AGQ66" s="99"/>
      <c r="AGR66" s="99"/>
      <c r="AGS66" s="99"/>
      <c r="AGT66" s="99"/>
      <c r="AGU66" s="99"/>
      <c r="AGV66" s="99"/>
      <c r="AGW66" s="99"/>
      <c r="AGX66" s="99"/>
      <c r="AGY66" s="99"/>
      <c r="AGZ66" s="99"/>
      <c r="AHA66" s="99"/>
      <c r="AHB66" s="99"/>
      <c r="AHC66" s="99"/>
      <c r="AHD66" s="99"/>
      <c r="AHE66" s="99"/>
      <c r="AHF66" s="99"/>
      <c r="AHG66" s="99"/>
      <c r="AHH66" s="99"/>
      <c r="AHI66" s="99"/>
      <c r="AHJ66" s="99"/>
      <c r="AHK66" s="99"/>
      <c r="AHL66" s="99"/>
      <c r="AHM66" s="99"/>
      <c r="AHN66" s="99"/>
      <c r="AHO66" s="99"/>
      <c r="AHP66" s="99"/>
      <c r="AHQ66" s="99"/>
      <c r="AHR66" s="99"/>
      <c r="AHS66" s="99"/>
      <c r="AHT66" s="99"/>
      <c r="AHU66" s="99"/>
      <c r="AHV66" s="99"/>
      <c r="AHW66" s="99"/>
      <c r="AHX66" s="99"/>
      <c r="AHY66" s="99"/>
      <c r="AHZ66" s="99"/>
      <c r="AIA66" s="99"/>
      <c r="AIB66" s="99"/>
      <c r="AIC66" s="99"/>
      <c r="AID66" s="99"/>
      <c r="AIE66" s="99"/>
      <c r="AIF66" s="99"/>
      <c r="AIG66" s="99"/>
      <c r="AIH66" s="99"/>
      <c r="AII66" s="99"/>
      <c r="AIJ66" s="99"/>
      <c r="AIK66" s="99"/>
      <c r="AIL66" s="99"/>
      <c r="AIM66" s="99"/>
      <c r="AIN66" s="99"/>
      <c r="AIO66" s="99"/>
      <c r="AIP66" s="99"/>
      <c r="AIQ66" s="99"/>
      <c r="AIR66" s="99"/>
      <c r="AIS66" s="99"/>
      <c r="AIT66" s="99"/>
      <c r="AIU66" s="99"/>
      <c r="AIV66" s="99"/>
      <c r="AIW66" s="99"/>
      <c r="AIX66" s="99"/>
      <c r="AIY66" s="99"/>
      <c r="AIZ66" s="99"/>
      <c r="AJA66" s="99"/>
      <c r="AJB66" s="99"/>
      <c r="AJC66" s="99"/>
      <c r="AJD66" s="99"/>
      <c r="AJE66" s="99"/>
      <c r="AJF66" s="99"/>
      <c r="AJG66" s="99"/>
      <c r="AJH66" s="99"/>
      <c r="AJI66" s="99"/>
      <c r="AJJ66" s="99"/>
      <c r="AJK66" s="99"/>
      <c r="AJL66" s="99"/>
      <c r="AJM66" s="99"/>
      <c r="AJN66" s="99"/>
      <c r="AJO66" s="99"/>
      <c r="AJP66" s="99"/>
      <c r="AJQ66" s="99"/>
      <c r="AJR66" s="99"/>
      <c r="AJS66" s="99"/>
      <c r="AJT66" s="99"/>
      <c r="AJU66" s="99"/>
      <c r="AJV66" s="99"/>
      <c r="AJW66" s="99"/>
      <c r="AJX66" s="99"/>
      <c r="AJY66" s="99"/>
      <c r="AJZ66" s="99"/>
      <c r="AKA66" s="99"/>
      <c r="AKB66" s="99"/>
      <c r="AKC66" s="99"/>
      <c r="AKD66" s="99"/>
      <c r="AKE66" s="99"/>
      <c r="AKF66" s="99"/>
      <c r="AKG66" s="99"/>
      <c r="AKH66" s="99"/>
      <c r="AKI66" s="99"/>
      <c r="AKJ66" s="99"/>
      <c r="AKK66" s="99"/>
      <c r="AKL66" s="99"/>
      <c r="AKM66" s="99"/>
      <c r="AKN66" s="99"/>
      <c r="AKO66" s="99"/>
      <c r="AKP66" s="99"/>
      <c r="AKQ66" s="99"/>
      <c r="AKR66" s="99"/>
      <c r="AKS66" s="99"/>
      <c r="AKT66" s="99"/>
      <c r="AKU66" s="99"/>
      <c r="AKV66" s="99"/>
      <c r="AKW66" s="99"/>
      <c r="AKX66" s="99"/>
      <c r="AKY66" s="99"/>
      <c r="AKZ66" s="99"/>
      <c r="ALA66" s="99"/>
      <c r="ALB66" s="99"/>
      <c r="ALC66" s="99"/>
      <c r="ALD66" s="99"/>
      <c r="ALE66" s="99"/>
      <c r="ALF66" s="99"/>
      <c r="ALG66" s="99"/>
      <c r="ALH66" s="99"/>
      <c r="ALI66" s="99"/>
      <c r="ALJ66" s="99"/>
      <c r="ALK66" s="99"/>
      <c r="ALL66" s="99"/>
      <c r="ALM66" s="99"/>
      <c r="ALN66" s="99"/>
      <c r="ALO66" s="99"/>
      <c r="ALP66" s="99"/>
      <c r="ALQ66" s="99"/>
      <c r="ALR66" s="99"/>
      <c r="ALS66" s="99"/>
      <c r="ALT66" s="99"/>
      <c r="ALU66" s="99"/>
      <c r="ALV66" s="99"/>
      <c r="ALW66" s="99"/>
      <c r="ALX66" s="99"/>
      <c r="ALY66" s="99"/>
      <c r="ALZ66" s="99"/>
      <c r="AMA66" s="99"/>
      <c r="AMB66" s="99"/>
      <c r="AMC66" s="99"/>
      <c r="AMD66" s="99"/>
      <c r="AME66" s="99"/>
      <c r="AMF66" s="99"/>
      <c r="AMG66" s="99"/>
      <c r="AMH66" s="99"/>
      <c r="AMI66" s="99"/>
      <c r="AMJ66" s="99"/>
      <c r="AMK66" s="99"/>
      <c r="AML66" s="99"/>
      <c r="AMM66" s="99"/>
      <c r="AMN66" s="99"/>
      <c r="AMO66" s="99"/>
      <c r="AMP66" s="99"/>
      <c r="AMQ66" s="99"/>
      <c r="AMR66" s="99"/>
      <c r="AMS66" s="99"/>
      <c r="AMT66" s="99"/>
      <c r="AMU66" s="99"/>
      <c r="AMV66" s="99"/>
      <c r="AMW66" s="99"/>
      <c r="AMX66" s="99"/>
      <c r="AMY66" s="99"/>
      <c r="AMZ66" s="99"/>
      <c r="ANA66" s="99"/>
      <c r="ANB66" s="99"/>
      <c r="ANC66" s="99"/>
      <c r="AND66" s="99"/>
      <c r="ANE66" s="99"/>
      <c r="ANF66" s="99"/>
      <c r="ANG66" s="99"/>
      <c r="ANH66" s="99"/>
      <c r="ANI66" s="99"/>
      <c r="ANJ66" s="99"/>
      <c r="ANK66" s="99"/>
      <c r="ANL66" s="99"/>
      <c r="ANM66" s="99"/>
      <c r="ANN66" s="99"/>
      <c r="ANO66" s="99"/>
      <c r="ANP66" s="99"/>
      <c r="ANQ66" s="99"/>
      <c r="ANR66" s="99"/>
      <c r="ANS66" s="99"/>
      <c r="ANT66" s="99"/>
      <c r="ANU66" s="99"/>
      <c r="ANV66" s="99"/>
      <c r="ANW66" s="99"/>
      <c r="ANX66" s="99"/>
      <c r="ANY66" s="99"/>
      <c r="ANZ66" s="99"/>
      <c r="AOA66" s="99"/>
      <c r="AOB66" s="99"/>
      <c r="AOC66" s="99"/>
      <c r="AOD66" s="99"/>
      <c r="AOE66" s="99"/>
      <c r="AOF66" s="99"/>
      <c r="AOG66" s="99"/>
      <c r="AOH66" s="99"/>
      <c r="AOI66" s="99"/>
      <c r="AOJ66" s="99"/>
      <c r="AOK66" s="99"/>
      <c r="AOL66" s="99"/>
      <c r="AOM66" s="99"/>
      <c r="AON66" s="99"/>
      <c r="AOO66" s="99"/>
      <c r="AOP66" s="99"/>
      <c r="AOQ66" s="99"/>
      <c r="AOR66" s="99"/>
      <c r="AOS66" s="99"/>
      <c r="AOT66" s="99"/>
      <c r="AOU66" s="99"/>
      <c r="AOV66" s="99"/>
      <c r="AOW66" s="99"/>
      <c r="AOX66" s="99"/>
      <c r="AOY66" s="99"/>
      <c r="AOZ66" s="99"/>
      <c r="APA66" s="99"/>
      <c r="APB66" s="99"/>
      <c r="APC66" s="99"/>
      <c r="APD66" s="99"/>
      <c r="APE66" s="99"/>
      <c r="APF66" s="99"/>
      <c r="APG66" s="99"/>
      <c r="APH66" s="99"/>
      <c r="API66" s="99"/>
      <c r="APJ66" s="99"/>
      <c r="APK66" s="99"/>
      <c r="APL66" s="99"/>
      <c r="APM66" s="99"/>
      <c r="APN66" s="99"/>
      <c r="APO66" s="99"/>
      <c r="APP66" s="99"/>
      <c r="APQ66" s="99"/>
      <c r="APR66" s="99"/>
      <c r="APS66" s="99"/>
      <c r="APT66" s="99"/>
      <c r="APU66" s="99"/>
      <c r="APV66" s="99"/>
      <c r="APW66" s="99"/>
      <c r="APX66" s="99"/>
      <c r="APY66" s="99"/>
      <c r="APZ66" s="99"/>
      <c r="AQA66" s="99"/>
      <c r="AQB66" s="99"/>
      <c r="AQC66" s="99"/>
      <c r="AQD66" s="99"/>
      <c r="AQE66" s="99"/>
      <c r="AQF66" s="99"/>
      <c r="AQG66" s="99"/>
      <c r="AQH66" s="99"/>
      <c r="AQI66" s="99"/>
      <c r="AQJ66" s="99"/>
      <c r="AQK66" s="99"/>
      <c r="AQL66" s="99"/>
      <c r="AQM66" s="99"/>
      <c r="AQN66" s="99"/>
      <c r="AQO66" s="99"/>
      <c r="AQP66" s="99"/>
      <c r="AQQ66" s="99"/>
      <c r="AQR66" s="99"/>
      <c r="AQS66" s="99"/>
      <c r="AQT66" s="99"/>
      <c r="AQU66" s="99"/>
      <c r="AQV66" s="99"/>
      <c r="AQW66" s="99"/>
      <c r="AQX66" s="99"/>
      <c r="AQY66" s="99"/>
      <c r="AQZ66" s="99"/>
      <c r="ARA66" s="99"/>
      <c r="ARB66" s="99"/>
      <c r="ARC66" s="99"/>
      <c r="ARD66" s="99"/>
      <c r="ARE66" s="99"/>
      <c r="ARF66" s="99"/>
      <c r="ARG66" s="99"/>
      <c r="ARH66" s="99"/>
      <c r="ARI66" s="99"/>
      <c r="ARJ66" s="99"/>
      <c r="ARK66" s="99"/>
      <c r="ARL66" s="99"/>
      <c r="ARM66" s="99"/>
      <c r="ARN66" s="99"/>
      <c r="ARO66" s="99"/>
      <c r="ARP66" s="99"/>
      <c r="ARQ66" s="99"/>
      <c r="ARR66" s="99"/>
      <c r="ARS66" s="99"/>
      <c r="ART66" s="99"/>
      <c r="ARU66" s="99"/>
      <c r="ARV66" s="99"/>
      <c r="ARW66" s="99"/>
      <c r="ARX66" s="99"/>
      <c r="ARY66" s="99"/>
      <c r="ARZ66" s="99"/>
      <c r="ASA66" s="99"/>
      <c r="ASB66" s="99"/>
      <c r="ASC66" s="99"/>
      <c r="ASD66" s="99"/>
      <c r="ASE66" s="99"/>
      <c r="ASF66" s="99"/>
      <c r="ASG66" s="99"/>
      <c r="ASH66" s="99"/>
      <c r="ASI66" s="99"/>
      <c r="ASJ66" s="99"/>
      <c r="ASK66" s="99"/>
      <c r="ASL66" s="99"/>
      <c r="ASM66" s="99"/>
      <c r="ASN66" s="99"/>
      <c r="ASO66" s="99"/>
      <c r="ASP66" s="99"/>
      <c r="ASQ66" s="99"/>
      <c r="ASR66" s="99"/>
      <c r="ASS66" s="99"/>
      <c r="AST66" s="99"/>
      <c r="ASU66" s="99"/>
      <c r="ASV66" s="99"/>
      <c r="ASW66" s="99"/>
      <c r="ASX66" s="99"/>
      <c r="ASY66" s="99"/>
      <c r="ASZ66" s="99"/>
      <c r="ATA66" s="99"/>
      <c r="ATB66" s="99"/>
      <c r="ATC66" s="99"/>
      <c r="ATD66" s="99"/>
      <c r="ATE66" s="99"/>
      <c r="ATF66" s="99"/>
      <c r="ATG66" s="99"/>
      <c r="ATH66" s="99"/>
      <c r="ATI66" s="99"/>
      <c r="ATJ66" s="99"/>
      <c r="ATK66" s="99"/>
      <c r="ATL66" s="99"/>
      <c r="ATM66" s="99"/>
      <c r="ATN66" s="99"/>
      <c r="ATO66" s="99"/>
      <c r="ATP66" s="99"/>
      <c r="ATQ66" s="99"/>
      <c r="ATR66" s="99"/>
      <c r="ATS66" s="99"/>
      <c r="ATT66" s="99"/>
      <c r="ATU66" s="99"/>
      <c r="ATV66" s="99"/>
      <c r="ATW66" s="99"/>
      <c r="ATX66" s="99"/>
      <c r="ATY66" s="99"/>
      <c r="ATZ66" s="99"/>
      <c r="AUA66" s="99"/>
      <c r="AUB66" s="99"/>
      <c r="AUC66" s="99"/>
      <c r="AUD66" s="99"/>
      <c r="AUE66" s="99"/>
      <c r="AUF66" s="99"/>
      <c r="AUG66" s="99"/>
      <c r="AUH66" s="99"/>
      <c r="AUI66" s="99"/>
      <c r="AUJ66" s="99"/>
      <c r="AUK66" s="99"/>
      <c r="AUL66" s="99"/>
      <c r="AUM66" s="99"/>
      <c r="AUN66" s="99"/>
      <c r="AUO66" s="99"/>
      <c r="AUP66" s="99"/>
      <c r="AUQ66" s="99"/>
      <c r="AUR66" s="99"/>
      <c r="AUS66" s="99"/>
      <c r="AUT66" s="99"/>
      <c r="AUU66" s="99"/>
      <c r="AUV66" s="99"/>
      <c r="AUW66" s="99"/>
      <c r="AUX66" s="99"/>
      <c r="AUY66" s="99"/>
      <c r="AUZ66" s="99"/>
      <c r="AVA66" s="99"/>
      <c r="AVB66" s="99"/>
      <c r="AVC66" s="99"/>
      <c r="AVD66" s="99"/>
      <c r="AVE66" s="99"/>
      <c r="AVF66" s="99"/>
      <c r="AVG66" s="99"/>
      <c r="AVH66" s="99"/>
      <c r="AVI66" s="99"/>
      <c r="AVJ66" s="99"/>
      <c r="AVK66" s="99"/>
      <c r="AVL66" s="99"/>
      <c r="AVM66" s="99"/>
      <c r="AVN66" s="99"/>
      <c r="AVO66" s="99"/>
      <c r="AVP66" s="99"/>
      <c r="AVQ66" s="99"/>
      <c r="AVR66" s="99"/>
      <c r="AVS66" s="99"/>
      <c r="AVT66" s="99"/>
      <c r="AVU66" s="99"/>
    </row>
    <row r="67" spans="1:1269" s="100" customFormat="1" ht="15.75" x14ac:dyDescent="0.25">
      <c r="A67" s="101"/>
      <c r="B67" s="102" t="s">
        <v>61</v>
      </c>
      <c r="C67" s="102"/>
      <c r="D67" s="103"/>
      <c r="E67" s="104" t="s">
        <v>62</v>
      </c>
      <c r="F67" s="105"/>
      <c r="G67" s="29">
        <v>1668871</v>
      </c>
      <c r="H67" s="29">
        <v>1711664</v>
      </c>
      <c r="I67" s="29">
        <v>1739187</v>
      </c>
      <c r="J67" s="29">
        <v>1801394</v>
      </c>
      <c r="K67" s="29">
        <v>1869767</v>
      </c>
      <c r="L67" s="106" t="s">
        <v>63</v>
      </c>
      <c r="M67" s="107"/>
      <c r="N67" s="108"/>
      <c r="O67" s="10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c r="IM67" s="99"/>
      <c r="IN67" s="99"/>
      <c r="IO67" s="99"/>
      <c r="IP67" s="99"/>
      <c r="IQ67" s="99"/>
      <c r="IR67" s="99"/>
      <c r="IS67" s="99"/>
      <c r="IT67" s="99"/>
      <c r="IU67" s="99"/>
      <c r="IV67" s="99"/>
      <c r="IW67" s="99"/>
      <c r="IX67" s="99"/>
      <c r="IY67" s="99"/>
      <c r="IZ67" s="99"/>
      <c r="JA67" s="99"/>
      <c r="JB67" s="99"/>
      <c r="JC67" s="99"/>
      <c r="JD67" s="99"/>
      <c r="JE67" s="99"/>
      <c r="JF67" s="99"/>
      <c r="JG67" s="99"/>
      <c r="JH67" s="99"/>
      <c r="JI67" s="99"/>
      <c r="JJ67" s="99"/>
      <c r="JK67" s="99"/>
      <c r="JL67" s="99"/>
      <c r="JM67" s="99"/>
      <c r="JN67" s="99"/>
      <c r="JO67" s="99"/>
      <c r="JP67" s="99"/>
      <c r="JQ67" s="99"/>
      <c r="JR67" s="99"/>
      <c r="JS67" s="99"/>
      <c r="JT67" s="99"/>
      <c r="JU67" s="99"/>
      <c r="JV67" s="99"/>
      <c r="JW67" s="99"/>
      <c r="JX67" s="99"/>
      <c r="JY67" s="99"/>
      <c r="JZ67" s="99"/>
      <c r="KA67" s="99"/>
      <c r="KB67" s="99"/>
      <c r="KC67" s="99"/>
      <c r="KD67" s="99"/>
      <c r="KE67" s="99"/>
      <c r="KF67" s="99"/>
      <c r="KG67" s="99"/>
      <c r="KH67" s="99"/>
      <c r="KI67" s="99"/>
      <c r="KJ67" s="99"/>
      <c r="KK67" s="99"/>
      <c r="KL67" s="99"/>
      <c r="KM67" s="99"/>
      <c r="KN67" s="99"/>
      <c r="KO67" s="99"/>
      <c r="KP67" s="99"/>
      <c r="KQ67" s="99"/>
      <c r="KR67" s="99"/>
      <c r="KS67" s="99"/>
      <c r="KT67" s="99"/>
      <c r="KU67" s="99"/>
      <c r="KV67" s="99"/>
      <c r="KW67" s="99"/>
      <c r="KX67" s="99"/>
      <c r="KY67" s="99"/>
      <c r="KZ67" s="99"/>
      <c r="LA67" s="99"/>
      <c r="LB67" s="99"/>
      <c r="LC67" s="99"/>
      <c r="LD67" s="99"/>
      <c r="LE67" s="99"/>
      <c r="LF67" s="99"/>
      <c r="LG67" s="99"/>
      <c r="LH67" s="99"/>
      <c r="LI67" s="99"/>
      <c r="LJ67" s="99"/>
      <c r="LK67" s="99"/>
      <c r="LL67" s="99"/>
      <c r="LM67" s="99"/>
      <c r="LN67" s="99"/>
      <c r="LO67" s="99"/>
      <c r="LP67" s="99"/>
      <c r="LQ67" s="99"/>
      <c r="LR67" s="99"/>
      <c r="LS67" s="99"/>
      <c r="LT67" s="99"/>
      <c r="LU67" s="99"/>
      <c r="LV67" s="99"/>
      <c r="LW67" s="99"/>
      <c r="LX67" s="99"/>
      <c r="LY67" s="99"/>
      <c r="LZ67" s="99"/>
      <c r="MA67" s="99"/>
      <c r="MB67" s="99"/>
      <c r="MC67" s="99"/>
      <c r="MD67" s="99"/>
      <c r="ME67" s="99"/>
      <c r="MF67" s="99"/>
      <c r="MG67" s="99"/>
      <c r="MH67" s="99"/>
      <c r="MI67" s="99"/>
      <c r="MJ67" s="99"/>
      <c r="MK67" s="99"/>
      <c r="ML67" s="99"/>
      <c r="MM67" s="99"/>
      <c r="MN67" s="99"/>
      <c r="MO67" s="99"/>
      <c r="MP67" s="99"/>
      <c r="MQ67" s="99"/>
      <c r="MR67" s="99"/>
      <c r="MS67" s="99"/>
      <c r="MT67" s="99"/>
      <c r="MU67" s="99"/>
      <c r="MV67" s="99"/>
      <c r="MW67" s="99"/>
      <c r="MX67" s="99"/>
      <c r="MY67" s="99"/>
      <c r="MZ67" s="99"/>
      <c r="NA67" s="99"/>
      <c r="NB67" s="99"/>
      <c r="NC67" s="99"/>
      <c r="ND67" s="99"/>
      <c r="NE67" s="99"/>
      <c r="NF67" s="99"/>
      <c r="NG67" s="99"/>
      <c r="NH67" s="99"/>
      <c r="NI67" s="99"/>
      <c r="NJ67" s="99"/>
      <c r="NK67" s="99"/>
      <c r="NL67" s="99"/>
      <c r="NM67" s="99"/>
      <c r="NN67" s="99"/>
      <c r="NO67" s="99"/>
      <c r="NP67" s="99"/>
      <c r="NQ67" s="99"/>
      <c r="NR67" s="99"/>
      <c r="NS67" s="99"/>
      <c r="NT67" s="99"/>
      <c r="NU67" s="99"/>
      <c r="NV67" s="99"/>
      <c r="NW67" s="99"/>
      <c r="NX67" s="99"/>
      <c r="NY67" s="99"/>
      <c r="NZ67" s="99"/>
      <c r="OA67" s="99"/>
      <c r="OB67" s="99"/>
      <c r="OC67" s="99"/>
      <c r="OD67" s="99"/>
      <c r="OE67" s="99"/>
      <c r="OF67" s="99"/>
      <c r="OG67" s="99"/>
      <c r="OH67" s="99"/>
      <c r="OI67" s="99"/>
      <c r="OJ67" s="99"/>
      <c r="OK67" s="99"/>
      <c r="OL67" s="99"/>
      <c r="OM67" s="99"/>
      <c r="ON67" s="99"/>
      <c r="OO67" s="99"/>
      <c r="OP67" s="99"/>
      <c r="OQ67" s="99"/>
      <c r="OR67" s="99"/>
      <c r="OS67" s="99"/>
      <c r="OT67" s="99"/>
      <c r="OU67" s="99"/>
      <c r="OV67" s="99"/>
      <c r="OW67" s="99"/>
      <c r="OX67" s="99"/>
      <c r="OY67" s="99"/>
      <c r="OZ67" s="99"/>
      <c r="PA67" s="99"/>
      <c r="PB67" s="99"/>
      <c r="PC67" s="99"/>
      <c r="PD67" s="99"/>
      <c r="PE67" s="99"/>
      <c r="PF67" s="99"/>
      <c r="PG67" s="99"/>
      <c r="PH67" s="99"/>
      <c r="PI67" s="99"/>
      <c r="PJ67" s="99"/>
      <c r="PK67" s="99"/>
      <c r="PL67" s="99"/>
      <c r="PM67" s="99"/>
      <c r="PN67" s="99"/>
      <c r="PO67" s="99"/>
      <c r="PP67" s="99"/>
      <c r="PQ67" s="99"/>
      <c r="PR67" s="99"/>
      <c r="PS67" s="99"/>
      <c r="PT67" s="99"/>
      <c r="PU67" s="99"/>
      <c r="PV67" s="99"/>
      <c r="PW67" s="99"/>
      <c r="PX67" s="99"/>
      <c r="PY67" s="99"/>
      <c r="PZ67" s="99"/>
      <c r="QA67" s="99"/>
      <c r="QB67" s="99"/>
      <c r="QC67" s="99"/>
      <c r="QD67" s="99"/>
      <c r="QE67" s="99"/>
      <c r="QF67" s="99"/>
      <c r="QG67" s="99"/>
      <c r="QH67" s="99"/>
      <c r="QI67" s="99"/>
      <c r="QJ67" s="99"/>
      <c r="QK67" s="99"/>
      <c r="QL67" s="99"/>
      <c r="QM67" s="99"/>
      <c r="QN67" s="99"/>
      <c r="QO67" s="99"/>
      <c r="QP67" s="99"/>
      <c r="QQ67" s="99"/>
      <c r="QR67" s="99"/>
      <c r="QS67" s="99"/>
      <c r="QT67" s="99"/>
      <c r="QU67" s="99"/>
      <c r="QV67" s="99"/>
      <c r="QW67" s="99"/>
      <c r="QX67" s="99"/>
      <c r="QY67" s="99"/>
      <c r="QZ67" s="99"/>
      <c r="RA67" s="99"/>
      <c r="RB67" s="99"/>
      <c r="RC67" s="99"/>
      <c r="RD67" s="99"/>
      <c r="RE67" s="99"/>
      <c r="RF67" s="99"/>
      <c r="RG67" s="99"/>
      <c r="RH67" s="99"/>
      <c r="RI67" s="99"/>
      <c r="RJ67" s="99"/>
      <c r="RK67" s="99"/>
      <c r="RL67" s="99"/>
      <c r="RM67" s="99"/>
      <c r="RN67" s="99"/>
      <c r="RO67" s="99"/>
      <c r="RP67" s="99"/>
      <c r="RQ67" s="99"/>
      <c r="RR67" s="99"/>
      <c r="RS67" s="99"/>
      <c r="RT67" s="99"/>
      <c r="RU67" s="99"/>
      <c r="RV67" s="99"/>
      <c r="RW67" s="99"/>
      <c r="RX67" s="99"/>
      <c r="RY67" s="99"/>
      <c r="RZ67" s="99"/>
      <c r="SA67" s="99"/>
      <c r="SB67" s="99"/>
      <c r="SC67" s="99"/>
      <c r="SD67" s="99"/>
      <c r="SE67" s="99"/>
      <c r="SF67" s="99"/>
      <c r="SG67" s="99"/>
      <c r="SH67" s="99"/>
      <c r="SI67" s="99"/>
      <c r="SJ67" s="99"/>
      <c r="SK67" s="99"/>
      <c r="SL67" s="99"/>
      <c r="SM67" s="99"/>
      <c r="SN67" s="99"/>
      <c r="SO67" s="99"/>
      <c r="SP67" s="99"/>
      <c r="SQ67" s="99"/>
      <c r="SR67" s="99"/>
      <c r="SS67" s="99"/>
      <c r="ST67" s="99"/>
      <c r="SU67" s="99"/>
      <c r="SV67" s="99"/>
      <c r="SW67" s="99"/>
      <c r="SX67" s="99"/>
      <c r="SY67" s="99"/>
      <c r="SZ67" s="99"/>
      <c r="TA67" s="99"/>
      <c r="TB67" s="99"/>
      <c r="TC67" s="99"/>
      <c r="TD67" s="99"/>
      <c r="TE67" s="99"/>
      <c r="TF67" s="99"/>
      <c r="TG67" s="99"/>
      <c r="TH67" s="99"/>
      <c r="TI67" s="99"/>
      <c r="TJ67" s="99"/>
      <c r="TK67" s="99"/>
      <c r="TL67" s="99"/>
      <c r="TM67" s="99"/>
      <c r="TN67" s="99"/>
      <c r="TO67" s="99"/>
      <c r="TP67" s="99"/>
      <c r="TQ67" s="99"/>
      <c r="TR67" s="99"/>
      <c r="TS67" s="99"/>
      <c r="TT67" s="99"/>
      <c r="TU67" s="99"/>
      <c r="TV67" s="99"/>
      <c r="TW67" s="99"/>
      <c r="TX67" s="99"/>
      <c r="TY67" s="99"/>
      <c r="TZ67" s="99"/>
      <c r="UA67" s="99"/>
      <c r="UB67" s="99"/>
      <c r="UC67" s="99"/>
      <c r="UD67" s="99"/>
      <c r="UE67" s="99"/>
      <c r="UF67" s="99"/>
      <c r="UG67" s="99"/>
      <c r="UH67" s="99"/>
      <c r="UI67" s="99"/>
      <c r="UJ67" s="99"/>
      <c r="UK67" s="99"/>
      <c r="UL67" s="99"/>
      <c r="UM67" s="99"/>
      <c r="UN67" s="99"/>
      <c r="UO67" s="99"/>
      <c r="UP67" s="99"/>
      <c r="UQ67" s="99"/>
      <c r="UR67" s="99"/>
      <c r="US67" s="99"/>
      <c r="UT67" s="99"/>
      <c r="UU67" s="99"/>
      <c r="UV67" s="99"/>
      <c r="UW67" s="99"/>
      <c r="UX67" s="99"/>
      <c r="UY67" s="99"/>
      <c r="UZ67" s="99"/>
      <c r="VA67" s="99"/>
      <c r="VB67" s="99"/>
      <c r="VC67" s="99"/>
      <c r="VD67" s="99"/>
      <c r="VE67" s="99"/>
      <c r="VF67" s="99"/>
      <c r="VG67" s="99"/>
      <c r="VH67" s="99"/>
      <c r="VI67" s="99"/>
      <c r="VJ67" s="99"/>
      <c r="VK67" s="99"/>
      <c r="VL67" s="99"/>
      <c r="VM67" s="99"/>
      <c r="VN67" s="99"/>
      <c r="VO67" s="99"/>
      <c r="VP67" s="99"/>
      <c r="VQ67" s="99"/>
      <c r="VR67" s="99"/>
      <c r="VS67" s="99"/>
      <c r="VT67" s="99"/>
      <c r="VU67" s="99"/>
      <c r="VV67" s="99"/>
      <c r="VW67" s="99"/>
      <c r="VX67" s="99"/>
      <c r="VY67" s="99"/>
      <c r="VZ67" s="99"/>
      <c r="WA67" s="99"/>
      <c r="WB67" s="99"/>
      <c r="WC67" s="99"/>
      <c r="WD67" s="99"/>
      <c r="WE67" s="99"/>
      <c r="WF67" s="99"/>
      <c r="WG67" s="99"/>
      <c r="WH67" s="99"/>
      <c r="WI67" s="99"/>
      <c r="WJ67" s="99"/>
      <c r="WK67" s="99"/>
      <c r="WL67" s="99"/>
      <c r="WM67" s="99"/>
      <c r="WN67" s="99"/>
      <c r="WO67" s="99"/>
      <c r="WP67" s="99"/>
      <c r="WQ67" s="99"/>
      <c r="WR67" s="99"/>
      <c r="WS67" s="99"/>
      <c r="WT67" s="99"/>
      <c r="WU67" s="99"/>
      <c r="WV67" s="99"/>
      <c r="WW67" s="99"/>
      <c r="WX67" s="99"/>
      <c r="WY67" s="99"/>
      <c r="WZ67" s="99"/>
      <c r="XA67" s="99"/>
      <c r="XB67" s="99"/>
      <c r="XC67" s="99"/>
      <c r="XD67" s="99"/>
      <c r="XE67" s="99"/>
      <c r="XF67" s="99"/>
      <c r="XG67" s="99"/>
      <c r="XH67" s="99"/>
      <c r="XI67" s="99"/>
      <c r="XJ67" s="99"/>
      <c r="XK67" s="99"/>
      <c r="XL67" s="99"/>
      <c r="XM67" s="99"/>
      <c r="XN67" s="99"/>
      <c r="XO67" s="99"/>
      <c r="XP67" s="99"/>
      <c r="XQ67" s="99"/>
      <c r="XR67" s="99"/>
      <c r="XS67" s="99"/>
      <c r="XT67" s="99"/>
      <c r="XU67" s="99"/>
      <c r="XV67" s="99"/>
      <c r="XW67" s="99"/>
      <c r="XX67" s="99"/>
      <c r="XY67" s="99"/>
      <c r="XZ67" s="99"/>
      <c r="YA67" s="99"/>
      <c r="YB67" s="99"/>
      <c r="YC67" s="99"/>
      <c r="YD67" s="99"/>
      <c r="YE67" s="99"/>
      <c r="YF67" s="99"/>
      <c r="YG67" s="99"/>
      <c r="YH67" s="99"/>
      <c r="YI67" s="99"/>
      <c r="YJ67" s="99"/>
      <c r="YK67" s="99"/>
      <c r="YL67" s="99"/>
      <c r="YM67" s="99"/>
      <c r="YN67" s="99"/>
      <c r="YO67" s="99"/>
      <c r="YP67" s="99"/>
      <c r="YQ67" s="99"/>
      <c r="YR67" s="99"/>
      <c r="YS67" s="99"/>
      <c r="YT67" s="99"/>
      <c r="YU67" s="99"/>
      <c r="YV67" s="99"/>
      <c r="YW67" s="99"/>
      <c r="YX67" s="99"/>
      <c r="YY67" s="99"/>
      <c r="YZ67" s="99"/>
      <c r="ZA67" s="99"/>
      <c r="ZB67" s="99"/>
      <c r="ZC67" s="99"/>
      <c r="ZD67" s="99"/>
      <c r="ZE67" s="99"/>
      <c r="ZF67" s="99"/>
      <c r="ZG67" s="99"/>
      <c r="ZH67" s="99"/>
      <c r="ZI67" s="99"/>
      <c r="ZJ67" s="99"/>
      <c r="ZK67" s="99"/>
      <c r="ZL67" s="99"/>
      <c r="ZM67" s="99"/>
      <c r="ZN67" s="99"/>
      <c r="ZO67" s="99"/>
      <c r="ZP67" s="99"/>
      <c r="ZQ67" s="99"/>
      <c r="ZR67" s="99"/>
      <c r="ZS67" s="99"/>
      <c r="ZT67" s="99"/>
      <c r="ZU67" s="99"/>
      <c r="ZV67" s="99"/>
      <c r="ZW67" s="99"/>
      <c r="ZX67" s="99"/>
      <c r="ZY67" s="99"/>
      <c r="ZZ67" s="99"/>
      <c r="AAA67" s="99"/>
      <c r="AAB67" s="99"/>
      <c r="AAC67" s="99"/>
      <c r="AAD67" s="99"/>
      <c r="AAE67" s="99"/>
      <c r="AAF67" s="99"/>
      <c r="AAG67" s="99"/>
      <c r="AAH67" s="99"/>
      <c r="AAI67" s="99"/>
      <c r="AAJ67" s="99"/>
      <c r="AAK67" s="99"/>
      <c r="AAL67" s="99"/>
      <c r="AAM67" s="99"/>
      <c r="AAN67" s="99"/>
      <c r="AAO67" s="99"/>
      <c r="AAP67" s="99"/>
      <c r="AAQ67" s="99"/>
      <c r="AAR67" s="99"/>
      <c r="AAS67" s="99"/>
      <c r="AAT67" s="99"/>
      <c r="AAU67" s="99"/>
      <c r="AAV67" s="99"/>
      <c r="AAW67" s="99"/>
      <c r="AAX67" s="99"/>
      <c r="AAY67" s="99"/>
      <c r="AAZ67" s="99"/>
      <c r="ABA67" s="99"/>
      <c r="ABB67" s="99"/>
      <c r="ABC67" s="99"/>
      <c r="ABD67" s="99"/>
      <c r="ABE67" s="99"/>
      <c r="ABF67" s="99"/>
      <c r="ABG67" s="99"/>
      <c r="ABH67" s="99"/>
      <c r="ABI67" s="99"/>
      <c r="ABJ67" s="99"/>
      <c r="ABK67" s="99"/>
      <c r="ABL67" s="99"/>
      <c r="ABM67" s="99"/>
      <c r="ABN67" s="99"/>
      <c r="ABO67" s="99"/>
      <c r="ABP67" s="99"/>
      <c r="ABQ67" s="99"/>
      <c r="ABR67" s="99"/>
      <c r="ABS67" s="99"/>
      <c r="ABT67" s="99"/>
      <c r="ABU67" s="99"/>
      <c r="ABV67" s="99"/>
      <c r="ABW67" s="99"/>
      <c r="ABX67" s="99"/>
      <c r="ABY67" s="99"/>
      <c r="ABZ67" s="99"/>
      <c r="ACA67" s="99"/>
      <c r="ACB67" s="99"/>
      <c r="ACC67" s="99"/>
      <c r="ACD67" s="99"/>
      <c r="ACE67" s="99"/>
      <c r="ACF67" s="99"/>
      <c r="ACG67" s="99"/>
      <c r="ACH67" s="99"/>
      <c r="ACI67" s="99"/>
      <c r="ACJ67" s="99"/>
      <c r="ACK67" s="99"/>
      <c r="ACL67" s="99"/>
      <c r="ACM67" s="99"/>
      <c r="ACN67" s="99"/>
      <c r="ACO67" s="99"/>
      <c r="ACP67" s="99"/>
      <c r="ACQ67" s="99"/>
      <c r="ACR67" s="99"/>
      <c r="ACS67" s="99"/>
      <c r="ACT67" s="99"/>
      <c r="ACU67" s="99"/>
      <c r="ACV67" s="99"/>
      <c r="ACW67" s="99"/>
      <c r="ACX67" s="99"/>
      <c r="ACY67" s="99"/>
      <c r="ACZ67" s="99"/>
      <c r="ADA67" s="99"/>
      <c r="ADB67" s="99"/>
      <c r="ADC67" s="99"/>
      <c r="ADD67" s="99"/>
      <c r="ADE67" s="99"/>
      <c r="ADF67" s="99"/>
      <c r="ADG67" s="99"/>
      <c r="ADH67" s="99"/>
      <c r="ADI67" s="99"/>
      <c r="ADJ67" s="99"/>
      <c r="ADK67" s="99"/>
      <c r="ADL67" s="99"/>
      <c r="ADM67" s="99"/>
      <c r="ADN67" s="99"/>
      <c r="ADO67" s="99"/>
      <c r="ADP67" s="99"/>
      <c r="ADQ67" s="99"/>
      <c r="ADR67" s="99"/>
      <c r="ADS67" s="99"/>
      <c r="ADT67" s="99"/>
      <c r="ADU67" s="99"/>
      <c r="ADV67" s="99"/>
      <c r="ADW67" s="99"/>
      <c r="ADX67" s="99"/>
      <c r="ADY67" s="99"/>
      <c r="ADZ67" s="99"/>
      <c r="AEA67" s="99"/>
      <c r="AEB67" s="99"/>
      <c r="AEC67" s="99"/>
      <c r="AED67" s="99"/>
      <c r="AEE67" s="99"/>
      <c r="AEF67" s="99"/>
      <c r="AEG67" s="99"/>
      <c r="AEH67" s="99"/>
      <c r="AEI67" s="99"/>
      <c r="AEJ67" s="99"/>
      <c r="AEK67" s="99"/>
      <c r="AEL67" s="99"/>
      <c r="AEM67" s="99"/>
      <c r="AEN67" s="99"/>
      <c r="AEO67" s="99"/>
      <c r="AEP67" s="99"/>
      <c r="AEQ67" s="99"/>
      <c r="AER67" s="99"/>
      <c r="AES67" s="99"/>
      <c r="AET67" s="99"/>
      <c r="AEU67" s="99"/>
      <c r="AEV67" s="99"/>
      <c r="AEW67" s="99"/>
      <c r="AEX67" s="99"/>
      <c r="AEY67" s="99"/>
      <c r="AEZ67" s="99"/>
      <c r="AFA67" s="99"/>
      <c r="AFB67" s="99"/>
      <c r="AFC67" s="99"/>
      <c r="AFD67" s="99"/>
      <c r="AFE67" s="99"/>
      <c r="AFF67" s="99"/>
      <c r="AFG67" s="99"/>
      <c r="AFH67" s="99"/>
      <c r="AFI67" s="99"/>
      <c r="AFJ67" s="99"/>
      <c r="AFK67" s="99"/>
      <c r="AFL67" s="99"/>
      <c r="AFM67" s="99"/>
      <c r="AFN67" s="99"/>
      <c r="AFO67" s="99"/>
      <c r="AFP67" s="99"/>
      <c r="AFQ67" s="99"/>
      <c r="AFR67" s="99"/>
      <c r="AFS67" s="99"/>
      <c r="AFT67" s="99"/>
      <c r="AFU67" s="99"/>
      <c r="AFV67" s="99"/>
      <c r="AFW67" s="99"/>
      <c r="AFX67" s="99"/>
      <c r="AFY67" s="99"/>
      <c r="AFZ67" s="99"/>
      <c r="AGA67" s="99"/>
      <c r="AGB67" s="99"/>
      <c r="AGC67" s="99"/>
      <c r="AGD67" s="99"/>
      <c r="AGE67" s="99"/>
      <c r="AGF67" s="99"/>
      <c r="AGG67" s="99"/>
      <c r="AGH67" s="99"/>
      <c r="AGI67" s="99"/>
      <c r="AGJ67" s="99"/>
      <c r="AGK67" s="99"/>
      <c r="AGL67" s="99"/>
      <c r="AGM67" s="99"/>
      <c r="AGN67" s="99"/>
      <c r="AGO67" s="99"/>
      <c r="AGP67" s="99"/>
      <c r="AGQ67" s="99"/>
      <c r="AGR67" s="99"/>
      <c r="AGS67" s="99"/>
      <c r="AGT67" s="99"/>
      <c r="AGU67" s="99"/>
      <c r="AGV67" s="99"/>
      <c r="AGW67" s="99"/>
      <c r="AGX67" s="99"/>
      <c r="AGY67" s="99"/>
      <c r="AGZ67" s="99"/>
      <c r="AHA67" s="99"/>
      <c r="AHB67" s="99"/>
      <c r="AHC67" s="99"/>
      <c r="AHD67" s="99"/>
      <c r="AHE67" s="99"/>
      <c r="AHF67" s="99"/>
      <c r="AHG67" s="99"/>
      <c r="AHH67" s="99"/>
      <c r="AHI67" s="99"/>
      <c r="AHJ67" s="99"/>
      <c r="AHK67" s="99"/>
      <c r="AHL67" s="99"/>
      <c r="AHM67" s="99"/>
      <c r="AHN67" s="99"/>
      <c r="AHO67" s="99"/>
      <c r="AHP67" s="99"/>
      <c r="AHQ67" s="99"/>
      <c r="AHR67" s="99"/>
      <c r="AHS67" s="99"/>
      <c r="AHT67" s="99"/>
      <c r="AHU67" s="99"/>
      <c r="AHV67" s="99"/>
      <c r="AHW67" s="99"/>
      <c r="AHX67" s="99"/>
      <c r="AHY67" s="99"/>
      <c r="AHZ67" s="99"/>
      <c r="AIA67" s="99"/>
      <c r="AIB67" s="99"/>
      <c r="AIC67" s="99"/>
      <c r="AID67" s="99"/>
      <c r="AIE67" s="99"/>
      <c r="AIF67" s="99"/>
      <c r="AIG67" s="99"/>
      <c r="AIH67" s="99"/>
      <c r="AII67" s="99"/>
      <c r="AIJ67" s="99"/>
      <c r="AIK67" s="99"/>
      <c r="AIL67" s="99"/>
      <c r="AIM67" s="99"/>
      <c r="AIN67" s="99"/>
      <c r="AIO67" s="99"/>
      <c r="AIP67" s="99"/>
      <c r="AIQ67" s="99"/>
      <c r="AIR67" s="99"/>
      <c r="AIS67" s="99"/>
      <c r="AIT67" s="99"/>
      <c r="AIU67" s="99"/>
      <c r="AIV67" s="99"/>
      <c r="AIW67" s="99"/>
      <c r="AIX67" s="99"/>
      <c r="AIY67" s="99"/>
      <c r="AIZ67" s="99"/>
      <c r="AJA67" s="99"/>
      <c r="AJB67" s="99"/>
      <c r="AJC67" s="99"/>
      <c r="AJD67" s="99"/>
      <c r="AJE67" s="99"/>
      <c r="AJF67" s="99"/>
      <c r="AJG67" s="99"/>
      <c r="AJH67" s="99"/>
      <c r="AJI67" s="99"/>
      <c r="AJJ67" s="99"/>
      <c r="AJK67" s="99"/>
      <c r="AJL67" s="99"/>
      <c r="AJM67" s="99"/>
      <c r="AJN67" s="99"/>
      <c r="AJO67" s="99"/>
      <c r="AJP67" s="99"/>
      <c r="AJQ67" s="99"/>
      <c r="AJR67" s="99"/>
      <c r="AJS67" s="99"/>
      <c r="AJT67" s="99"/>
      <c r="AJU67" s="99"/>
      <c r="AJV67" s="99"/>
      <c r="AJW67" s="99"/>
      <c r="AJX67" s="99"/>
      <c r="AJY67" s="99"/>
      <c r="AJZ67" s="99"/>
      <c r="AKA67" s="99"/>
      <c r="AKB67" s="99"/>
      <c r="AKC67" s="99"/>
      <c r="AKD67" s="99"/>
      <c r="AKE67" s="99"/>
      <c r="AKF67" s="99"/>
      <c r="AKG67" s="99"/>
      <c r="AKH67" s="99"/>
      <c r="AKI67" s="99"/>
      <c r="AKJ67" s="99"/>
      <c r="AKK67" s="99"/>
      <c r="AKL67" s="99"/>
      <c r="AKM67" s="99"/>
      <c r="AKN67" s="99"/>
      <c r="AKO67" s="99"/>
      <c r="AKP67" s="99"/>
      <c r="AKQ67" s="99"/>
      <c r="AKR67" s="99"/>
      <c r="AKS67" s="99"/>
      <c r="AKT67" s="99"/>
      <c r="AKU67" s="99"/>
      <c r="AKV67" s="99"/>
      <c r="AKW67" s="99"/>
      <c r="AKX67" s="99"/>
      <c r="AKY67" s="99"/>
      <c r="AKZ67" s="99"/>
      <c r="ALA67" s="99"/>
      <c r="ALB67" s="99"/>
      <c r="ALC67" s="99"/>
      <c r="ALD67" s="99"/>
      <c r="ALE67" s="99"/>
      <c r="ALF67" s="99"/>
      <c r="ALG67" s="99"/>
      <c r="ALH67" s="99"/>
      <c r="ALI67" s="99"/>
      <c r="ALJ67" s="99"/>
      <c r="ALK67" s="99"/>
      <c r="ALL67" s="99"/>
      <c r="ALM67" s="99"/>
      <c r="ALN67" s="99"/>
      <c r="ALO67" s="99"/>
      <c r="ALP67" s="99"/>
      <c r="ALQ67" s="99"/>
      <c r="ALR67" s="99"/>
      <c r="ALS67" s="99"/>
      <c r="ALT67" s="99"/>
      <c r="ALU67" s="99"/>
      <c r="ALV67" s="99"/>
      <c r="ALW67" s="99"/>
      <c r="ALX67" s="99"/>
      <c r="ALY67" s="99"/>
      <c r="ALZ67" s="99"/>
      <c r="AMA67" s="99"/>
      <c r="AMB67" s="99"/>
      <c r="AMC67" s="99"/>
      <c r="AMD67" s="99"/>
      <c r="AME67" s="99"/>
      <c r="AMF67" s="99"/>
      <c r="AMG67" s="99"/>
      <c r="AMH67" s="99"/>
      <c r="AMI67" s="99"/>
      <c r="AMJ67" s="99"/>
      <c r="AMK67" s="99"/>
      <c r="AML67" s="99"/>
      <c r="AMM67" s="99"/>
      <c r="AMN67" s="99"/>
      <c r="AMO67" s="99"/>
      <c r="AMP67" s="99"/>
      <c r="AMQ67" s="99"/>
      <c r="AMR67" s="99"/>
      <c r="AMS67" s="99"/>
      <c r="AMT67" s="99"/>
      <c r="AMU67" s="99"/>
      <c r="AMV67" s="99"/>
      <c r="AMW67" s="99"/>
      <c r="AMX67" s="99"/>
      <c r="AMY67" s="99"/>
      <c r="AMZ67" s="99"/>
      <c r="ANA67" s="99"/>
      <c r="ANB67" s="99"/>
      <c r="ANC67" s="99"/>
      <c r="AND67" s="99"/>
      <c r="ANE67" s="99"/>
      <c r="ANF67" s="99"/>
      <c r="ANG67" s="99"/>
      <c r="ANH67" s="99"/>
      <c r="ANI67" s="99"/>
      <c r="ANJ67" s="99"/>
      <c r="ANK67" s="99"/>
      <c r="ANL67" s="99"/>
      <c r="ANM67" s="99"/>
      <c r="ANN67" s="99"/>
      <c r="ANO67" s="99"/>
      <c r="ANP67" s="99"/>
      <c r="ANQ67" s="99"/>
      <c r="ANR67" s="99"/>
      <c r="ANS67" s="99"/>
      <c r="ANT67" s="99"/>
      <c r="ANU67" s="99"/>
      <c r="ANV67" s="99"/>
      <c r="ANW67" s="99"/>
      <c r="ANX67" s="99"/>
      <c r="ANY67" s="99"/>
      <c r="ANZ67" s="99"/>
      <c r="AOA67" s="99"/>
      <c r="AOB67" s="99"/>
      <c r="AOC67" s="99"/>
      <c r="AOD67" s="99"/>
      <c r="AOE67" s="99"/>
      <c r="AOF67" s="99"/>
      <c r="AOG67" s="99"/>
      <c r="AOH67" s="99"/>
      <c r="AOI67" s="99"/>
      <c r="AOJ67" s="99"/>
      <c r="AOK67" s="99"/>
      <c r="AOL67" s="99"/>
      <c r="AOM67" s="99"/>
      <c r="AON67" s="99"/>
      <c r="AOO67" s="99"/>
      <c r="AOP67" s="99"/>
      <c r="AOQ67" s="99"/>
      <c r="AOR67" s="99"/>
      <c r="AOS67" s="99"/>
      <c r="AOT67" s="99"/>
      <c r="AOU67" s="99"/>
      <c r="AOV67" s="99"/>
      <c r="AOW67" s="99"/>
      <c r="AOX67" s="99"/>
      <c r="AOY67" s="99"/>
      <c r="AOZ67" s="99"/>
      <c r="APA67" s="99"/>
      <c r="APB67" s="99"/>
      <c r="APC67" s="99"/>
      <c r="APD67" s="99"/>
      <c r="APE67" s="99"/>
      <c r="APF67" s="99"/>
      <c r="APG67" s="99"/>
      <c r="APH67" s="99"/>
      <c r="API67" s="99"/>
      <c r="APJ67" s="99"/>
      <c r="APK67" s="99"/>
      <c r="APL67" s="99"/>
      <c r="APM67" s="99"/>
      <c r="APN67" s="99"/>
      <c r="APO67" s="99"/>
      <c r="APP67" s="99"/>
      <c r="APQ67" s="99"/>
      <c r="APR67" s="99"/>
      <c r="APS67" s="99"/>
      <c r="APT67" s="99"/>
      <c r="APU67" s="99"/>
      <c r="APV67" s="99"/>
      <c r="APW67" s="99"/>
      <c r="APX67" s="99"/>
      <c r="APY67" s="99"/>
      <c r="APZ67" s="99"/>
      <c r="AQA67" s="99"/>
      <c r="AQB67" s="99"/>
      <c r="AQC67" s="99"/>
      <c r="AQD67" s="99"/>
      <c r="AQE67" s="99"/>
      <c r="AQF67" s="99"/>
      <c r="AQG67" s="99"/>
      <c r="AQH67" s="99"/>
      <c r="AQI67" s="99"/>
      <c r="AQJ67" s="99"/>
      <c r="AQK67" s="99"/>
      <c r="AQL67" s="99"/>
      <c r="AQM67" s="99"/>
      <c r="AQN67" s="99"/>
      <c r="AQO67" s="99"/>
      <c r="AQP67" s="99"/>
      <c r="AQQ67" s="99"/>
      <c r="AQR67" s="99"/>
      <c r="AQS67" s="99"/>
      <c r="AQT67" s="99"/>
      <c r="AQU67" s="99"/>
      <c r="AQV67" s="99"/>
      <c r="AQW67" s="99"/>
      <c r="AQX67" s="99"/>
      <c r="AQY67" s="99"/>
      <c r="AQZ67" s="99"/>
      <c r="ARA67" s="99"/>
      <c r="ARB67" s="99"/>
      <c r="ARC67" s="99"/>
      <c r="ARD67" s="99"/>
      <c r="ARE67" s="99"/>
      <c r="ARF67" s="99"/>
      <c r="ARG67" s="99"/>
      <c r="ARH67" s="99"/>
      <c r="ARI67" s="99"/>
      <c r="ARJ67" s="99"/>
      <c r="ARK67" s="99"/>
      <c r="ARL67" s="99"/>
      <c r="ARM67" s="99"/>
      <c r="ARN67" s="99"/>
      <c r="ARO67" s="99"/>
      <c r="ARP67" s="99"/>
      <c r="ARQ67" s="99"/>
      <c r="ARR67" s="99"/>
      <c r="ARS67" s="99"/>
      <c r="ART67" s="99"/>
      <c r="ARU67" s="99"/>
      <c r="ARV67" s="99"/>
      <c r="ARW67" s="99"/>
      <c r="ARX67" s="99"/>
      <c r="ARY67" s="99"/>
      <c r="ARZ67" s="99"/>
      <c r="ASA67" s="99"/>
      <c r="ASB67" s="99"/>
      <c r="ASC67" s="99"/>
      <c r="ASD67" s="99"/>
      <c r="ASE67" s="99"/>
      <c r="ASF67" s="99"/>
      <c r="ASG67" s="99"/>
      <c r="ASH67" s="99"/>
      <c r="ASI67" s="99"/>
      <c r="ASJ67" s="99"/>
      <c r="ASK67" s="99"/>
      <c r="ASL67" s="99"/>
      <c r="ASM67" s="99"/>
      <c r="ASN67" s="99"/>
      <c r="ASO67" s="99"/>
      <c r="ASP67" s="99"/>
      <c r="ASQ67" s="99"/>
      <c r="ASR67" s="99"/>
      <c r="ASS67" s="99"/>
      <c r="AST67" s="99"/>
      <c r="ASU67" s="99"/>
      <c r="ASV67" s="99"/>
      <c r="ASW67" s="99"/>
      <c r="ASX67" s="99"/>
      <c r="ASY67" s="99"/>
      <c r="ASZ67" s="99"/>
      <c r="ATA67" s="99"/>
      <c r="ATB67" s="99"/>
      <c r="ATC67" s="99"/>
      <c r="ATD67" s="99"/>
      <c r="ATE67" s="99"/>
      <c r="ATF67" s="99"/>
      <c r="ATG67" s="99"/>
      <c r="ATH67" s="99"/>
      <c r="ATI67" s="99"/>
      <c r="ATJ67" s="99"/>
      <c r="ATK67" s="99"/>
      <c r="ATL67" s="99"/>
      <c r="ATM67" s="99"/>
      <c r="ATN67" s="99"/>
      <c r="ATO67" s="99"/>
      <c r="ATP67" s="99"/>
      <c r="ATQ67" s="99"/>
      <c r="ATR67" s="99"/>
      <c r="ATS67" s="99"/>
      <c r="ATT67" s="99"/>
      <c r="ATU67" s="99"/>
      <c r="ATV67" s="99"/>
      <c r="ATW67" s="99"/>
      <c r="ATX67" s="99"/>
      <c r="ATY67" s="99"/>
      <c r="ATZ67" s="99"/>
      <c r="AUA67" s="99"/>
      <c r="AUB67" s="99"/>
      <c r="AUC67" s="99"/>
      <c r="AUD67" s="99"/>
      <c r="AUE67" s="99"/>
      <c r="AUF67" s="99"/>
      <c r="AUG67" s="99"/>
      <c r="AUH67" s="99"/>
      <c r="AUI67" s="99"/>
      <c r="AUJ67" s="99"/>
      <c r="AUK67" s="99"/>
      <c r="AUL67" s="99"/>
      <c r="AUM67" s="99"/>
      <c r="AUN67" s="99"/>
      <c r="AUO67" s="99"/>
      <c r="AUP67" s="99"/>
      <c r="AUQ67" s="99"/>
      <c r="AUR67" s="99"/>
      <c r="AUS67" s="99"/>
      <c r="AUT67" s="99"/>
      <c r="AUU67" s="99"/>
      <c r="AUV67" s="99"/>
      <c r="AUW67" s="99"/>
      <c r="AUX67" s="99"/>
      <c r="AUY67" s="99"/>
      <c r="AUZ67" s="99"/>
      <c r="AVA67" s="99"/>
      <c r="AVB67" s="99"/>
      <c r="AVC67" s="99"/>
      <c r="AVD67" s="99"/>
      <c r="AVE67" s="99"/>
      <c r="AVF67" s="99"/>
      <c r="AVG67" s="99"/>
      <c r="AVH67" s="99"/>
      <c r="AVI67" s="99"/>
      <c r="AVJ67" s="99"/>
      <c r="AVK67" s="99"/>
      <c r="AVL67" s="99"/>
      <c r="AVM67" s="99"/>
      <c r="AVN67" s="99"/>
      <c r="AVO67" s="99"/>
      <c r="AVP67" s="99"/>
      <c r="AVQ67" s="99"/>
      <c r="AVR67" s="99"/>
      <c r="AVS67" s="99"/>
      <c r="AVT67" s="99"/>
      <c r="AVU67" s="99"/>
    </row>
    <row r="68" spans="1:1269" s="100" customFormat="1" ht="15.75" x14ac:dyDescent="0.25">
      <c r="A68" s="110"/>
      <c r="B68" s="102" t="s">
        <v>64</v>
      </c>
      <c r="C68" s="102"/>
      <c r="D68" s="103"/>
      <c r="E68" s="111" t="s">
        <v>65</v>
      </c>
      <c r="F68" s="112"/>
      <c r="G68" s="113">
        <f>G66-G67</f>
        <v>-679890</v>
      </c>
      <c r="H68" s="113">
        <f t="shared" ref="H68:K68" si="2">H66-H67</f>
        <v>-376883</v>
      </c>
      <c r="I68" s="113">
        <f t="shared" si="2"/>
        <v>-404406</v>
      </c>
      <c r="J68" s="113">
        <f t="shared" si="2"/>
        <v>-466613</v>
      </c>
      <c r="K68" s="113">
        <f t="shared" si="2"/>
        <v>-534986</v>
      </c>
      <c r="L68" s="114" t="s">
        <v>63</v>
      </c>
      <c r="M68" s="107"/>
      <c r="N68" s="108"/>
      <c r="O68" s="10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c r="GS68" s="99"/>
      <c r="GT68" s="99"/>
      <c r="GU68" s="99"/>
      <c r="GV68" s="99"/>
      <c r="GW68" s="99"/>
      <c r="GX68" s="99"/>
      <c r="GY68" s="99"/>
      <c r="GZ68" s="99"/>
      <c r="HA68" s="99"/>
      <c r="HB68" s="99"/>
      <c r="HC68" s="99"/>
      <c r="HD68" s="99"/>
      <c r="HE68" s="99"/>
      <c r="HF68" s="99"/>
      <c r="HG68" s="99"/>
      <c r="HH68" s="99"/>
      <c r="HI68" s="99"/>
      <c r="HJ68" s="99"/>
      <c r="HK68" s="99"/>
      <c r="HL68" s="99"/>
      <c r="HM68" s="99"/>
      <c r="HN68" s="99"/>
      <c r="HO68" s="99"/>
      <c r="HP68" s="99"/>
      <c r="HQ68" s="99"/>
      <c r="HR68" s="99"/>
      <c r="HS68" s="99"/>
      <c r="HT68" s="99"/>
      <c r="HU68" s="99"/>
      <c r="HV68" s="99"/>
      <c r="HW68" s="99"/>
      <c r="HX68" s="99"/>
      <c r="HY68" s="99"/>
      <c r="HZ68" s="99"/>
      <c r="IA68" s="99"/>
      <c r="IB68" s="99"/>
      <c r="IC68" s="99"/>
      <c r="ID68" s="99"/>
      <c r="IE68" s="99"/>
      <c r="IF68" s="99"/>
      <c r="IG68" s="99"/>
      <c r="IH68" s="99"/>
      <c r="II68" s="99"/>
      <c r="IJ68" s="99"/>
      <c r="IK68" s="99"/>
      <c r="IL68" s="99"/>
      <c r="IM68" s="99"/>
      <c r="IN68" s="99"/>
      <c r="IO68" s="99"/>
      <c r="IP68" s="99"/>
      <c r="IQ68" s="99"/>
      <c r="IR68" s="99"/>
      <c r="IS68" s="99"/>
      <c r="IT68" s="99"/>
      <c r="IU68" s="99"/>
      <c r="IV68" s="99"/>
      <c r="IW68" s="99"/>
      <c r="IX68" s="99"/>
      <c r="IY68" s="99"/>
      <c r="IZ68" s="99"/>
      <c r="JA68" s="99"/>
      <c r="JB68" s="99"/>
      <c r="JC68" s="99"/>
      <c r="JD68" s="99"/>
      <c r="JE68" s="99"/>
      <c r="JF68" s="99"/>
      <c r="JG68" s="99"/>
      <c r="JH68" s="99"/>
      <c r="JI68" s="99"/>
      <c r="JJ68" s="99"/>
      <c r="JK68" s="99"/>
      <c r="JL68" s="99"/>
      <c r="JM68" s="99"/>
      <c r="JN68" s="99"/>
      <c r="JO68" s="99"/>
      <c r="JP68" s="99"/>
      <c r="JQ68" s="99"/>
      <c r="JR68" s="99"/>
      <c r="JS68" s="99"/>
      <c r="JT68" s="99"/>
      <c r="JU68" s="99"/>
      <c r="JV68" s="99"/>
      <c r="JW68" s="99"/>
      <c r="JX68" s="99"/>
      <c r="JY68" s="99"/>
      <c r="JZ68" s="99"/>
      <c r="KA68" s="99"/>
      <c r="KB68" s="99"/>
      <c r="KC68" s="99"/>
      <c r="KD68" s="99"/>
      <c r="KE68" s="99"/>
      <c r="KF68" s="99"/>
      <c r="KG68" s="99"/>
      <c r="KH68" s="99"/>
      <c r="KI68" s="99"/>
      <c r="KJ68" s="99"/>
      <c r="KK68" s="99"/>
      <c r="KL68" s="99"/>
      <c r="KM68" s="99"/>
      <c r="KN68" s="99"/>
      <c r="KO68" s="99"/>
      <c r="KP68" s="99"/>
      <c r="KQ68" s="99"/>
      <c r="KR68" s="99"/>
      <c r="KS68" s="99"/>
      <c r="KT68" s="99"/>
      <c r="KU68" s="99"/>
      <c r="KV68" s="99"/>
      <c r="KW68" s="99"/>
      <c r="KX68" s="99"/>
      <c r="KY68" s="99"/>
      <c r="KZ68" s="99"/>
      <c r="LA68" s="99"/>
      <c r="LB68" s="99"/>
      <c r="LC68" s="99"/>
      <c r="LD68" s="99"/>
      <c r="LE68" s="99"/>
      <c r="LF68" s="99"/>
      <c r="LG68" s="99"/>
      <c r="LH68" s="99"/>
      <c r="LI68" s="99"/>
      <c r="LJ68" s="99"/>
      <c r="LK68" s="99"/>
      <c r="LL68" s="99"/>
      <c r="LM68" s="99"/>
      <c r="LN68" s="99"/>
      <c r="LO68" s="99"/>
      <c r="LP68" s="99"/>
      <c r="LQ68" s="99"/>
      <c r="LR68" s="99"/>
      <c r="LS68" s="99"/>
      <c r="LT68" s="99"/>
      <c r="LU68" s="99"/>
      <c r="LV68" s="99"/>
      <c r="LW68" s="99"/>
      <c r="LX68" s="99"/>
      <c r="LY68" s="99"/>
      <c r="LZ68" s="99"/>
      <c r="MA68" s="99"/>
      <c r="MB68" s="99"/>
      <c r="MC68" s="99"/>
      <c r="MD68" s="99"/>
      <c r="ME68" s="99"/>
      <c r="MF68" s="99"/>
      <c r="MG68" s="99"/>
      <c r="MH68" s="99"/>
      <c r="MI68" s="99"/>
      <c r="MJ68" s="99"/>
      <c r="MK68" s="99"/>
      <c r="ML68" s="99"/>
      <c r="MM68" s="99"/>
      <c r="MN68" s="99"/>
      <c r="MO68" s="99"/>
      <c r="MP68" s="99"/>
      <c r="MQ68" s="99"/>
      <c r="MR68" s="99"/>
      <c r="MS68" s="99"/>
      <c r="MT68" s="99"/>
      <c r="MU68" s="99"/>
      <c r="MV68" s="99"/>
      <c r="MW68" s="99"/>
      <c r="MX68" s="99"/>
      <c r="MY68" s="99"/>
      <c r="MZ68" s="99"/>
      <c r="NA68" s="99"/>
      <c r="NB68" s="99"/>
      <c r="NC68" s="99"/>
      <c r="ND68" s="99"/>
      <c r="NE68" s="99"/>
      <c r="NF68" s="99"/>
      <c r="NG68" s="99"/>
      <c r="NH68" s="99"/>
      <c r="NI68" s="99"/>
      <c r="NJ68" s="99"/>
      <c r="NK68" s="99"/>
      <c r="NL68" s="99"/>
      <c r="NM68" s="99"/>
      <c r="NN68" s="99"/>
      <c r="NO68" s="99"/>
      <c r="NP68" s="99"/>
      <c r="NQ68" s="99"/>
      <c r="NR68" s="99"/>
      <c r="NS68" s="99"/>
      <c r="NT68" s="99"/>
      <c r="NU68" s="99"/>
      <c r="NV68" s="99"/>
      <c r="NW68" s="99"/>
      <c r="NX68" s="99"/>
      <c r="NY68" s="99"/>
      <c r="NZ68" s="99"/>
      <c r="OA68" s="99"/>
      <c r="OB68" s="99"/>
      <c r="OC68" s="99"/>
      <c r="OD68" s="99"/>
      <c r="OE68" s="99"/>
      <c r="OF68" s="99"/>
      <c r="OG68" s="99"/>
      <c r="OH68" s="99"/>
      <c r="OI68" s="99"/>
      <c r="OJ68" s="99"/>
      <c r="OK68" s="99"/>
      <c r="OL68" s="99"/>
      <c r="OM68" s="99"/>
      <c r="ON68" s="99"/>
      <c r="OO68" s="99"/>
      <c r="OP68" s="99"/>
      <c r="OQ68" s="99"/>
      <c r="OR68" s="99"/>
      <c r="OS68" s="99"/>
      <c r="OT68" s="99"/>
      <c r="OU68" s="99"/>
      <c r="OV68" s="99"/>
      <c r="OW68" s="99"/>
      <c r="OX68" s="99"/>
      <c r="OY68" s="99"/>
      <c r="OZ68" s="99"/>
      <c r="PA68" s="99"/>
      <c r="PB68" s="99"/>
      <c r="PC68" s="99"/>
      <c r="PD68" s="99"/>
      <c r="PE68" s="99"/>
      <c r="PF68" s="99"/>
      <c r="PG68" s="99"/>
      <c r="PH68" s="99"/>
      <c r="PI68" s="99"/>
      <c r="PJ68" s="99"/>
      <c r="PK68" s="99"/>
      <c r="PL68" s="99"/>
      <c r="PM68" s="99"/>
      <c r="PN68" s="99"/>
      <c r="PO68" s="99"/>
      <c r="PP68" s="99"/>
      <c r="PQ68" s="99"/>
      <c r="PR68" s="99"/>
      <c r="PS68" s="99"/>
      <c r="PT68" s="99"/>
      <c r="PU68" s="99"/>
      <c r="PV68" s="99"/>
      <c r="PW68" s="99"/>
      <c r="PX68" s="99"/>
      <c r="PY68" s="99"/>
      <c r="PZ68" s="99"/>
      <c r="QA68" s="99"/>
      <c r="QB68" s="99"/>
      <c r="QC68" s="99"/>
      <c r="QD68" s="99"/>
      <c r="QE68" s="99"/>
      <c r="QF68" s="99"/>
      <c r="QG68" s="99"/>
      <c r="QH68" s="99"/>
      <c r="QI68" s="99"/>
      <c r="QJ68" s="99"/>
      <c r="QK68" s="99"/>
      <c r="QL68" s="99"/>
      <c r="QM68" s="99"/>
      <c r="QN68" s="99"/>
      <c r="QO68" s="99"/>
      <c r="QP68" s="99"/>
      <c r="QQ68" s="99"/>
      <c r="QR68" s="99"/>
      <c r="QS68" s="99"/>
      <c r="QT68" s="99"/>
      <c r="QU68" s="99"/>
      <c r="QV68" s="99"/>
      <c r="QW68" s="99"/>
      <c r="QX68" s="99"/>
      <c r="QY68" s="99"/>
      <c r="QZ68" s="99"/>
      <c r="RA68" s="99"/>
      <c r="RB68" s="99"/>
      <c r="RC68" s="99"/>
      <c r="RD68" s="99"/>
      <c r="RE68" s="99"/>
      <c r="RF68" s="99"/>
      <c r="RG68" s="99"/>
      <c r="RH68" s="99"/>
      <c r="RI68" s="99"/>
      <c r="RJ68" s="99"/>
      <c r="RK68" s="99"/>
      <c r="RL68" s="99"/>
      <c r="RM68" s="99"/>
      <c r="RN68" s="99"/>
      <c r="RO68" s="99"/>
      <c r="RP68" s="99"/>
      <c r="RQ68" s="99"/>
      <c r="RR68" s="99"/>
      <c r="RS68" s="99"/>
      <c r="RT68" s="99"/>
      <c r="RU68" s="99"/>
      <c r="RV68" s="99"/>
      <c r="RW68" s="99"/>
      <c r="RX68" s="99"/>
      <c r="RY68" s="99"/>
      <c r="RZ68" s="99"/>
      <c r="SA68" s="99"/>
      <c r="SB68" s="99"/>
      <c r="SC68" s="99"/>
      <c r="SD68" s="99"/>
      <c r="SE68" s="99"/>
      <c r="SF68" s="99"/>
      <c r="SG68" s="99"/>
      <c r="SH68" s="99"/>
      <c r="SI68" s="99"/>
      <c r="SJ68" s="99"/>
      <c r="SK68" s="99"/>
      <c r="SL68" s="99"/>
      <c r="SM68" s="99"/>
      <c r="SN68" s="99"/>
      <c r="SO68" s="99"/>
      <c r="SP68" s="99"/>
      <c r="SQ68" s="99"/>
      <c r="SR68" s="99"/>
      <c r="SS68" s="99"/>
      <c r="ST68" s="99"/>
      <c r="SU68" s="99"/>
      <c r="SV68" s="99"/>
      <c r="SW68" s="99"/>
      <c r="SX68" s="99"/>
      <c r="SY68" s="99"/>
      <c r="SZ68" s="99"/>
      <c r="TA68" s="99"/>
      <c r="TB68" s="99"/>
      <c r="TC68" s="99"/>
      <c r="TD68" s="99"/>
      <c r="TE68" s="99"/>
      <c r="TF68" s="99"/>
      <c r="TG68" s="99"/>
      <c r="TH68" s="99"/>
      <c r="TI68" s="99"/>
      <c r="TJ68" s="99"/>
      <c r="TK68" s="99"/>
      <c r="TL68" s="99"/>
      <c r="TM68" s="99"/>
      <c r="TN68" s="99"/>
      <c r="TO68" s="99"/>
      <c r="TP68" s="99"/>
      <c r="TQ68" s="99"/>
      <c r="TR68" s="99"/>
      <c r="TS68" s="99"/>
      <c r="TT68" s="99"/>
      <c r="TU68" s="99"/>
      <c r="TV68" s="99"/>
      <c r="TW68" s="99"/>
      <c r="TX68" s="99"/>
      <c r="TY68" s="99"/>
      <c r="TZ68" s="99"/>
      <c r="UA68" s="99"/>
      <c r="UB68" s="99"/>
      <c r="UC68" s="99"/>
      <c r="UD68" s="99"/>
      <c r="UE68" s="99"/>
      <c r="UF68" s="99"/>
      <c r="UG68" s="99"/>
      <c r="UH68" s="99"/>
      <c r="UI68" s="99"/>
      <c r="UJ68" s="99"/>
      <c r="UK68" s="99"/>
      <c r="UL68" s="99"/>
      <c r="UM68" s="99"/>
      <c r="UN68" s="99"/>
      <c r="UO68" s="99"/>
      <c r="UP68" s="99"/>
      <c r="UQ68" s="99"/>
      <c r="UR68" s="99"/>
      <c r="US68" s="99"/>
      <c r="UT68" s="99"/>
      <c r="UU68" s="99"/>
      <c r="UV68" s="99"/>
      <c r="UW68" s="99"/>
      <c r="UX68" s="99"/>
      <c r="UY68" s="99"/>
      <c r="UZ68" s="99"/>
      <c r="VA68" s="99"/>
      <c r="VB68" s="99"/>
      <c r="VC68" s="99"/>
      <c r="VD68" s="99"/>
      <c r="VE68" s="99"/>
      <c r="VF68" s="99"/>
      <c r="VG68" s="99"/>
      <c r="VH68" s="99"/>
      <c r="VI68" s="99"/>
      <c r="VJ68" s="99"/>
      <c r="VK68" s="99"/>
      <c r="VL68" s="99"/>
      <c r="VM68" s="99"/>
      <c r="VN68" s="99"/>
      <c r="VO68" s="99"/>
      <c r="VP68" s="99"/>
      <c r="VQ68" s="99"/>
      <c r="VR68" s="99"/>
      <c r="VS68" s="99"/>
      <c r="VT68" s="99"/>
      <c r="VU68" s="99"/>
      <c r="VV68" s="99"/>
      <c r="VW68" s="99"/>
      <c r="VX68" s="99"/>
      <c r="VY68" s="99"/>
      <c r="VZ68" s="99"/>
      <c r="WA68" s="99"/>
      <c r="WB68" s="99"/>
      <c r="WC68" s="99"/>
      <c r="WD68" s="99"/>
      <c r="WE68" s="99"/>
      <c r="WF68" s="99"/>
      <c r="WG68" s="99"/>
      <c r="WH68" s="99"/>
      <c r="WI68" s="99"/>
      <c r="WJ68" s="99"/>
      <c r="WK68" s="99"/>
      <c r="WL68" s="99"/>
      <c r="WM68" s="99"/>
      <c r="WN68" s="99"/>
      <c r="WO68" s="99"/>
      <c r="WP68" s="99"/>
      <c r="WQ68" s="99"/>
      <c r="WR68" s="99"/>
      <c r="WS68" s="99"/>
      <c r="WT68" s="99"/>
      <c r="WU68" s="99"/>
      <c r="WV68" s="99"/>
      <c r="WW68" s="99"/>
      <c r="WX68" s="99"/>
      <c r="WY68" s="99"/>
      <c r="WZ68" s="99"/>
      <c r="XA68" s="99"/>
      <c r="XB68" s="99"/>
      <c r="XC68" s="99"/>
      <c r="XD68" s="99"/>
      <c r="XE68" s="99"/>
      <c r="XF68" s="99"/>
      <c r="XG68" s="99"/>
      <c r="XH68" s="99"/>
      <c r="XI68" s="99"/>
      <c r="XJ68" s="99"/>
      <c r="XK68" s="99"/>
      <c r="XL68" s="99"/>
      <c r="XM68" s="99"/>
      <c r="XN68" s="99"/>
      <c r="XO68" s="99"/>
      <c r="XP68" s="99"/>
      <c r="XQ68" s="99"/>
      <c r="XR68" s="99"/>
      <c r="XS68" s="99"/>
      <c r="XT68" s="99"/>
      <c r="XU68" s="99"/>
      <c r="XV68" s="99"/>
      <c r="XW68" s="99"/>
      <c r="XX68" s="99"/>
      <c r="XY68" s="99"/>
      <c r="XZ68" s="99"/>
      <c r="YA68" s="99"/>
      <c r="YB68" s="99"/>
      <c r="YC68" s="99"/>
      <c r="YD68" s="99"/>
      <c r="YE68" s="99"/>
      <c r="YF68" s="99"/>
      <c r="YG68" s="99"/>
      <c r="YH68" s="99"/>
      <c r="YI68" s="99"/>
      <c r="YJ68" s="99"/>
      <c r="YK68" s="99"/>
      <c r="YL68" s="99"/>
      <c r="YM68" s="99"/>
      <c r="YN68" s="99"/>
      <c r="YO68" s="99"/>
      <c r="YP68" s="99"/>
      <c r="YQ68" s="99"/>
      <c r="YR68" s="99"/>
      <c r="YS68" s="99"/>
      <c r="YT68" s="99"/>
      <c r="YU68" s="99"/>
      <c r="YV68" s="99"/>
      <c r="YW68" s="99"/>
      <c r="YX68" s="99"/>
      <c r="YY68" s="99"/>
      <c r="YZ68" s="99"/>
      <c r="ZA68" s="99"/>
      <c r="ZB68" s="99"/>
      <c r="ZC68" s="99"/>
      <c r="ZD68" s="99"/>
      <c r="ZE68" s="99"/>
      <c r="ZF68" s="99"/>
      <c r="ZG68" s="99"/>
      <c r="ZH68" s="99"/>
      <c r="ZI68" s="99"/>
      <c r="ZJ68" s="99"/>
      <c r="ZK68" s="99"/>
      <c r="ZL68" s="99"/>
      <c r="ZM68" s="99"/>
      <c r="ZN68" s="99"/>
      <c r="ZO68" s="99"/>
      <c r="ZP68" s="99"/>
      <c r="ZQ68" s="99"/>
      <c r="ZR68" s="99"/>
      <c r="ZS68" s="99"/>
      <c r="ZT68" s="99"/>
      <c r="ZU68" s="99"/>
      <c r="ZV68" s="99"/>
      <c r="ZW68" s="99"/>
      <c r="ZX68" s="99"/>
      <c r="ZY68" s="99"/>
      <c r="ZZ68" s="99"/>
      <c r="AAA68" s="99"/>
      <c r="AAB68" s="99"/>
      <c r="AAC68" s="99"/>
      <c r="AAD68" s="99"/>
      <c r="AAE68" s="99"/>
      <c r="AAF68" s="99"/>
      <c r="AAG68" s="99"/>
      <c r="AAH68" s="99"/>
      <c r="AAI68" s="99"/>
      <c r="AAJ68" s="99"/>
      <c r="AAK68" s="99"/>
      <c r="AAL68" s="99"/>
      <c r="AAM68" s="99"/>
      <c r="AAN68" s="99"/>
      <c r="AAO68" s="99"/>
      <c r="AAP68" s="99"/>
      <c r="AAQ68" s="99"/>
      <c r="AAR68" s="99"/>
      <c r="AAS68" s="99"/>
      <c r="AAT68" s="99"/>
      <c r="AAU68" s="99"/>
      <c r="AAV68" s="99"/>
      <c r="AAW68" s="99"/>
      <c r="AAX68" s="99"/>
      <c r="AAY68" s="99"/>
      <c r="AAZ68" s="99"/>
      <c r="ABA68" s="99"/>
      <c r="ABB68" s="99"/>
      <c r="ABC68" s="99"/>
      <c r="ABD68" s="99"/>
      <c r="ABE68" s="99"/>
      <c r="ABF68" s="99"/>
      <c r="ABG68" s="99"/>
      <c r="ABH68" s="99"/>
      <c r="ABI68" s="99"/>
      <c r="ABJ68" s="99"/>
      <c r="ABK68" s="99"/>
      <c r="ABL68" s="99"/>
      <c r="ABM68" s="99"/>
      <c r="ABN68" s="99"/>
      <c r="ABO68" s="99"/>
      <c r="ABP68" s="99"/>
      <c r="ABQ68" s="99"/>
      <c r="ABR68" s="99"/>
      <c r="ABS68" s="99"/>
      <c r="ABT68" s="99"/>
      <c r="ABU68" s="99"/>
      <c r="ABV68" s="99"/>
      <c r="ABW68" s="99"/>
      <c r="ABX68" s="99"/>
      <c r="ABY68" s="99"/>
      <c r="ABZ68" s="99"/>
      <c r="ACA68" s="99"/>
      <c r="ACB68" s="99"/>
      <c r="ACC68" s="99"/>
      <c r="ACD68" s="99"/>
      <c r="ACE68" s="99"/>
      <c r="ACF68" s="99"/>
      <c r="ACG68" s="99"/>
      <c r="ACH68" s="99"/>
      <c r="ACI68" s="99"/>
      <c r="ACJ68" s="99"/>
      <c r="ACK68" s="99"/>
      <c r="ACL68" s="99"/>
      <c r="ACM68" s="99"/>
      <c r="ACN68" s="99"/>
      <c r="ACO68" s="99"/>
      <c r="ACP68" s="99"/>
      <c r="ACQ68" s="99"/>
      <c r="ACR68" s="99"/>
      <c r="ACS68" s="99"/>
      <c r="ACT68" s="99"/>
      <c r="ACU68" s="99"/>
      <c r="ACV68" s="99"/>
      <c r="ACW68" s="99"/>
      <c r="ACX68" s="99"/>
      <c r="ACY68" s="99"/>
      <c r="ACZ68" s="99"/>
      <c r="ADA68" s="99"/>
      <c r="ADB68" s="99"/>
      <c r="ADC68" s="99"/>
      <c r="ADD68" s="99"/>
      <c r="ADE68" s="99"/>
      <c r="ADF68" s="99"/>
      <c r="ADG68" s="99"/>
      <c r="ADH68" s="99"/>
      <c r="ADI68" s="99"/>
      <c r="ADJ68" s="99"/>
      <c r="ADK68" s="99"/>
      <c r="ADL68" s="99"/>
      <c r="ADM68" s="99"/>
      <c r="ADN68" s="99"/>
      <c r="ADO68" s="99"/>
      <c r="ADP68" s="99"/>
      <c r="ADQ68" s="99"/>
      <c r="ADR68" s="99"/>
      <c r="ADS68" s="99"/>
      <c r="ADT68" s="99"/>
      <c r="ADU68" s="99"/>
      <c r="ADV68" s="99"/>
      <c r="ADW68" s="99"/>
      <c r="ADX68" s="99"/>
      <c r="ADY68" s="99"/>
      <c r="ADZ68" s="99"/>
      <c r="AEA68" s="99"/>
      <c r="AEB68" s="99"/>
      <c r="AEC68" s="99"/>
      <c r="AED68" s="99"/>
      <c r="AEE68" s="99"/>
      <c r="AEF68" s="99"/>
      <c r="AEG68" s="99"/>
      <c r="AEH68" s="99"/>
      <c r="AEI68" s="99"/>
      <c r="AEJ68" s="99"/>
      <c r="AEK68" s="99"/>
      <c r="AEL68" s="99"/>
      <c r="AEM68" s="99"/>
      <c r="AEN68" s="99"/>
      <c r="AEO68" s="99"/>
      <c r="AEP68" s="99"/>
      <c r="AEQ68" s="99"/>
      <c r="AER68" s="99"/>
      <c r="AES68" s="99"/>
      <c r="AET68" s="99"/>
      <c r="AEU68" s="99"/>
      <c r="AEV68" s="99"/>
      <c r="AEW68" s="99"/>
      <c r="AEX68" s="99"/>
      <c r="AEY68" s="99"/>
      <c r="AEZ68" s="99"/>
      <c r="AFA68" s="99"/>
      <c r="AFB68" s="99"/>
      <c r="AFC68" s="99"/>
      <c r="AFD68" s="99"/>
      <c r="AFE68" s="99"/>
      <c r="AFF68" s="99"/>
      <c r="AFG68" s="99"/>
      <c r="AFH68" s="99"/>
      <c r="AFI68" s="99"/>
      <c r="AFJ68" s="99"/>
      <c r="AFK68" s="99"/>
      <c r="AFL68" s="99"/>
      <c r="AFM68" s="99"/>
      <c r="AFN68" s="99"/>
      <c r="AFO68" s="99"/>
      <c r="AFP68" s="99"/>
      <c r="AFQ68" s="99"/>
      <c r="AFR68" s="99"/>
      <c r="AFS68" s="99"/>
      <c r="AFT68" s="99"/>
      <c r="AFU68" s="99"/>
      <c r="AFV68" s="99"/>
      <c r="AFW68" s="99"/>
      <c r="AFX68" s="99"/>
      <c r="AFY68" s="99"/>
      <c r="AFZ68" s="99"/>
      <c r="AGA68" s="99"/>
      <c r="AGB68" s="99"/>
      <c r="AGC68" s="99"/>
      <c r="AGD68" s="99"/>
      <c r="AGE68" s="99"/>
      <c r="AGF68" s="99"/>
      <c r="AGG68" s="99"/>
      <c r="AGH68" s="99"/>
      <c r="AGI68" s="99"/>
      <c r="AGJ68" s="99"/>
      <c r="AGK68" s="99"/>
      <c r="AGL68" s="99"/>
      <c r="AGM68" s="99"/>
      <c r="AGN68" s="99"/>
      <c r="AGO68" s="99"/>
      <c r="AGP68" s="99"/>
      <c r="AGQ68" s="99"/>
      <c r="AGR68" s="99"/>
      <c r="AGS68" s="99"/>
      <c r="AGT68" s="99"/>
      <c r="AGU68" s="99"/>
      <c r="AGV68" s="99"/>
      <c r="AGW68" s="99"/>
      <c r="AGX68" s="99"/>
      <c r="AGY68" s="99"/>
      <c r="AGZ68" s="99"/>
      <c r="AHA68" s="99"/>
      <c r="AHB68" s="99"/>
      <c r="AHC68" s="99"/>
      <c r="AHD68" s="99"/>
      <c r="AHE68" s="99"/>
      <c r="AHF68" s="99"/>
      <c r="AHG68" s="99"/>
      <c r="AHH68" s="99"/>
      <c r="AHI68" s="99"/>
      <c r="AHJ68" s="99"/>
      <c r="AHK68" s="99"/>
      <c r="AHL68" s="99"/>
      <c r="AHM68" s="99"/>
      <c r="AHN68" s="99"/>
      <c r="AHO68" s="99"/>
      <c r="AHP68" s="99"/>
      <c r="AHQ68" s="99"/>
      <c r="AHR68" s="99"/>
      <c r="AHS68" s="99"/>
      <c r="AHT68" s="99"/>
      <c r="AHU68" s="99"/>
      <c r="AHV68" s="99"/>
      <c r="AHW68" s="99"/>
      <c r="AHX68" s="99"/>
      <c r="AHY68" s="99"/>
      <c r="AHZ68" s="99"/>
      <c r="AIA68" s="99"/>
      <c r="AIB68" s="99"/>
      <c r="AIC68" s="99"/>
      <c r="AID68" s="99"/>
      <c r="AIE68" s="99"/>
      <c r="AIF68" s="99"/>
      <c r="AIG68" s="99"/>
      <c r="AIH68" s="99"/>
      <c r="AII68" s="99"/>
      <c r="AIJ68" s="99"/>
      <c r="AIK68" s="99"/>
      <c r="AIL68" s="99"/>
      <c r="AIM68" s="99"/>
      <c r="AIN68" s="99"/>
      <c r="AIO68" s="99"/>
      <c r="AIP68" s="99"/>
      <c r="AIQ68" s="99"/>
      <c r="AIR68" s="99"/>
      <c r="AIS68" s="99"/>
      <c r="AIT68" s="99"/>
      <c r="AIU68" s="99"/>
      <c r="AIV68" s="99"/>
      <c r="AIW68" s="99"/>
      <c r="AIX68" s="99"/>
      <c r="AIY68" s="99"/>
      <c r="AIZ68" s="99"/>
      <c r="AJA68" s="99"/>
      <c r="AJB68" s="99"/>
      <c r="AJC68" s="99"/>
      <c r="AJD68" s="99"/>
      <c r="AJE68" s="99"/>
      <c r="AJF68" s="99"/>
      <c r="AJG68" s="99"/>
      <c r="AJH68" s="99"/>
      <c r="AJI68" s="99"/>
      <c r="AJJ68" s="99"/>
      <c r="AJK68" s="99"/>
      <c r="AJL68" s="99"/>
      <c r="AJM68" s="99"/>
      <c r="AJN68" s="99"/>
      <c r="AJO68" s="99"/>
      <c r="AJP68" s="99"/>
      <c r="AJQ68" s="99"/>
      <c r="AJR68" s="99"/>
      <c r="AJS68" s="99"/>
      <c r="AJT68" s="99"/>
      <c r="AJU68" s="99"/>
      <c r="AJV68" s="99"/>
      <c r="AJW68" s="99"/>
      <c r="AJX68" s="99"/>
      <c r="AJY68" s="99"/>
      <c r="AJZ68" s="99"/>
      <c r="AKA68" s="99"/>
      <c r="AKB68" s="99"/>
      <c r="AKC68" s="99"/>
      <c r="AKD68" s="99"/>
      <c r="AKE68" s="99"/>
      <c r="AKF68" s="99"/>
      <c r="AKG68" s="99"/>
      <c r="AKH68" s="99"/>
      <c r="AKI68" s="99"/>
      <c r="AKJ68" s="99"/>
      <c r="AKK68" s="99"/>
      <c r="AKL68" s="99"/>
      <c r="AKM68" s="99"/>
      <c r="AKN68" s="99"/>
      <c r="AKO68" s="99"/>
      <c r="AKP68" s="99"/>
      <c r="AKQ68" s="99"/>
      <c r="AKR68" s="99"/>
      <c r="AKS68" s="99"/>
      <c r="AKT68" s="99"/>
      <c r="AKU68" s="99"/>
      <c r="AKV68" s="99"/>
      <c r="AKW68" s="99"/>
      <c r="AKX68" s="99"/>
      <c r="AKY68" s="99"/>
      <c r="AKZ68" s="99"/>
      <c r="ALA68" s="99"/>
      <c r="ALB68" s="99"/>
      <c r="ALC68" s="99"/>
      <c r="ALD68" s="99"/>
      <c r="ALE68" s="99"/>
      <c r="ALF68" s="99"/>
      <c r="ALG68" s="99"/>
      <c r="ALH68" s="99"/>
      <c r="ALI68" s="99"/>
      <c r="ALJ68" s="99"/>
      <c r="ALK68" s="99"/>
      <c r="ALL68" s="99"/>
      <c r="ALM68" s="99"/>
      <c r="ALN68" s="99"/>
      <c r="ALO68" s="99"/>
      <c r="ALP68" s="99"/>
      <c r="ALQ68" s="99"/>
      <c r="ALR68" s="99"/>
      <c r="ALS68" s="99"/>
      <c r="ALT68" s="99"/>
      <c r="ALU68" s="99"/>
      <c r="ALV68" s="99"/>
      <c r="ALW68" s="99"/>
      <c r="ALX68" s="99"/>
      <c r="ALY68" s="99"/>
      <c r="ALZ68" s="99"/>
      <c r="AMA68" s="99"/>
      <c r="AMB68" s="99"/>
      <c r="AMC68" s="99"/>
      <c r="AMD68" s="99"/>
      <c r="AME68" s="99"/>
      <c r="AMF68" s="99"/>
      <c r="AMG68" s="99"/>
      <c r="AMH68" s="99"/>
      <c r="AMI68" s="99"/>
      <c r="AMJ68" s="99"/>
      <c r="AMK68" s="99"/>
      <c r="AML68" s="99"/>
      <c r="AMM68" s="99"/>
      <c r="AMN68" s="99"/>
      <c r="AMO68" s="99"/>
      <c r="AMP68" s="99"/>
      <c r="AMQ68" s="99"/>
      <c r="AMR68" s="99"/>
      <c r="AMS68" s="99"/>
      <c r="AMT68" s="99"/>
      <c r="AMU68" s="99"/>
      <c r="AMV68" s="99"/>
      <c r="AMW68" s="99"/>
      <c r="AMX68" s="99"/>
      <c r="AMY68" s="99"/>
      <c r="AMZ68" s="99"/>
      <c r="ANA68" s="99"/>
      <c r="ANB68" s="99"/>
      <c r="ANC68" s="99"/>
      <c r="AND68" s="99"/>
      <c r="ANE68" s="99"/>
      <c r="ANF68" s="99"/>
      <c r="ANG68" s="99"/>
      <c r="ANH68" s="99"/>
      <c r="ANI68" s="99"/>
      <c r="ANJ68" s="99"/>
      <c r="ANK68" s="99"/>
      <c r="ANL68" s="99"/>
      <c r="ANM68" s="99"/>
      <c r="ANN68" s="99"/>
      <c r="ANO68" s="99"/>
      <c r="ANP68" s="99"/>
      <c r="ANQ68" s="99"/>
      <c r="ANR68" s="99"/>
      <c r="ANS68" s="99"/>
      <c r="ANT68" s="99"/>
      <c r="ANU68" s="99"/>
      <c r="ANV68" s="99"/>
      <c r="ANW68" s="99"/>
      <c r="ANX68" s="99"/>
      <c r="ANY68" s="99"/>
      <c r="ANZ68" s="99"/>
      <c r="AOA68" s="99"/>
      <c r="AOB68" s="99"/>
      <c r="AOC68" s="99"/>
      <c r="AOD68" s="99"/>
      <c r="AOE68" s="99"/>
      <c r="AOF68" s="99"/>
      <c r="AOG68" s="99"/>
      <c r="AOH68" s="99"/>
      <c r="AOI68" s="99"/>
      <c r="AOJ68" s="99"/>
      <c r="AOK68" s="99"/>
      <c r="AOL68" s="99"/>
      <c r="AOM68" s="99"/>
      <c r="AON68" s="99"/>
      <c r="AOO68" s="99"/>
      <c r="AOP68" s="99"/>
      <c r="AOQ68" s="99"/>
      <c r="AOR68" s="99"/>
      <c r="AOS68" s="99"/>
      <c r="AOT68" s="99"/>
      <c r="AOU68" s="99"/>
      <c r="AOV68" s="99"/>
      <c r="AOW68" s="99"/>
      <c r="AOX68" s="99"/>
      <c r="AOY68" s="99"/>
      <c r="AOZ68" s="99"/>
      <c r="APA68" s="99"/>
      <c r="APB68" s="99"/>
      <c r="APC68" s="99"/>
      <c r="APD68" s="99"/>
      <c r="APE68" s="99"/>
      <c r="APF68" s="99"/>
      <c r="APG68" s="99"/>
      <c r="APH68" s="99"/>
      <c r="API68" s="99"/>
      <c r="APJ68" s="99"/>
      <c r="APK68" s="99"/>
      <c r="APL68" s="99"/>
      <c r="APM68" s="99"/>
      <c r="APN68" s="99"/>
      <c r="APO68" s="99"/>
      <c r="APP68" s="99"/>
      <c r="APQ68" s="99"/>
      <c r="APR68" s="99"/>
      <c r="APS68" s="99"/>
      <c r="APT68" s="99"/>
      <c r="APU68" s="99"/>
      <c r="APV68" s="99"/>
      <c r="APW68" s="99"/>
      <c r="APX68" s="99"/>
      <c r="APY68" s="99"/>
      <c r="APZ68" s="99"/>
      <c r="AQA68" s="99"/>
      <c r="AQB68" s="99"/>
      <c r="AQC68" s="99"/>
      <c r="AQD68" s="99"/>
      <c r="AQE68" s="99"/>
      <c r="AQF68" s="99"/>
      <c r="AQG68" s="99"/>
      <c r="AQH68" s="99"/>
      <c r="AQI68" s="99"/>
      <c r="AQJ68" s="99"/>
      <c r="AQK68" s="99"/>
      <c r="AQL68" s="99"/>
      <c r="AQM68" s="99"/>
      <c r="AQN68" s="99"/>
      <c r="AQO68" s="99"/>
      <c r="AQP68" s="99"/>
      <c r="AQQ68" s="99"/>
      <c r="AQR68" s="99"/>
      <c r="AQS68" s="99"/>
      <c r="AQT68" s="99"/>
      <c r="AQU68" s="99"/>
      <c r="AQV68" s="99"/>
      <c r="AQW68" s="99"/>
      <c r="AQX68" s="99"/>
      <c r="AQY68" s="99"/>
      <c r="AQZ68" s="99"/>
      <c r="ARA68" s="99"/>
      <c r="ARB68" s="99"/>
      <c r="ARC68" s="99"/>
      <c r="ARD68" s="99"/>
      <c r="ARE68" s="99"/>
      <c r="ARF68" s="99"/>
      <c r="ARG68" s="99"/>
      <c r="ARH68" s="99"/>
      <c r="ARI68" s="99"/>
      <c r="ARJ68" s="99"/>
      <c r="ARK68" s="99"/>
      <c r="ARL68" s="99"/>
      <c r="ARM68" s="99"/>
      <c r="ARN68" s="99"/>
      <c r="ARO68" s="99"/>
      <c r="ARP68" s="99"/>
      <c r="ARQ68" s="99"/>
      <c r="ARR68" s="99"/>
      <c r="ARS68" s="99"/>
      <c r="ART68" s="99"/>
      <c r="ARU68" s="99"/>
      <c r="ARV68" s="99"/>
      <c r="ARW68" s="99"/>
      <c r="ARX68" s="99"/>
      <c r="ARY68" s="99"/>
      <c r="ARZ68" s="99"/>
      <c r="ASA68" s="99"/>
      <c r="ASB68" s="99"/>
      <c r="ASC68" s="99"/>
      <c r="ASD68" s="99"/>
      <c r="ASE68" s="99"/>
      <c r="ASF68" s="99"/>
      <c r="ASG68" s="99"/>
      <c r="ASH68" s="99"/>
      <c r="ASI68" s="99"/>
      <c r="ASJ68" s="99"/>
      <c r="ASK68" s="99"/>
      <c r="ASL68" s="99"/>
      <c r="ASM68" s="99"/>
      <c r="ASN68" s="99"/>
      <c r="ASO68" s="99"/>
      <c r="ASP68" s="99"/>
      <c r="ASQ68" s="99"/>
      <c r="ASR68" s="99"/>
      <c r="ASS68" s="99"/>
      <c r="AST68" s="99"/>
      <c r="ASU68" s="99"/>
      <c r="ASV68" s="99"/>
      <c r="ASW68" s="99"/>
      <c r="ASX68" s="99"/>
      <c r="ASY68" s="99"/>
      <c r="ASZ68" s="99"/>
      <c r="ATA68" s="99"/>
      <c r="ATB68" s="99"/>
      <c r="ATC68" s="99"/>
      <c r="ATD68" s="99"/>
      <c r="ATE68" s="99"/>
      <c r="ATF68" s="99"/>
      <c r="ATG68" s="99"/>
      <c r="ATH68" s="99"/>
      <c r="ATI68" s="99"/>
      <c r="ATJ68" s="99"/>
      <c r="ATK68" s="99"/>
      <c r="ATL68" s="99"/>
      <c r="ATM68" s="99"/>
      <c r="ATN68" s="99"/>
      <c r="ATO68" s="99"/>
      <c r="ATP68" s="99"/>
      <c r="ATQ68" s="99"/>
      <c r="ATR68" s="99"/>
      <c r="ATS68" s="99"/>
      <c r="ATT68" s="99"/>
      <c r="ATU68" s="99"/>
      <c r="ATV68" s="99"/>
      <c r="ATW68" s="99"/>
      <c r="ATX68" s="99"/>
      <c r="ATY68" s="99"/>
      <c r="ATZ68" s="99"/>
      <c r="AUA68" s="99"/>
      <c r="AUB68" s="99"/>
      <c r="AUC68" s="99"/>
      <c r="AUD68" s="99"/>
      <c r="AUE68" s="99"/>
      <c r="AUF68" s="99"/>
      <c r="AUG68" s="99"/>
      <c r="AUH68" s="99"/>
      <c r="AUI68" s="99"/>
      <c r="AUJ68" s="99"/>
      <c r="AUK68" s="99"/>
      <c r="AUL68" s="99"/>
      <c r="AUM68" s="99"/>
      <c r="AUN68" s="99"/>
      <c r="AUO68" s="99"/>
      <c r="AUP68" s="99"/>
      <c r="AUQ68" s="99"/>
      <c r="AUR68" s="99"/>
      <c r="AUS68" s="99"/>
      <c r="AUT68" s="99"/>
      <c r="AUU68" s="99"/>
      <c r="AUV68" s="99"/>
      <c r="AUW68" s="99"/>
      <c r="AUX68" s="99"/>
      <c r="AUY68" s="99"/>
      <c r="AUZ68" s="99"/>
      <c r="AVA68" s="99"/>
      <c r="AVB68" s="99"/>
      <c r="AVC68" s="99"/>
      <c r="AVD68" s="99"/>
      <c r="AVE68" s="99"/>
      <c r="AVF68" s="99"/>
      <c r="AVG68" s="99"/>
      <c r="AVH68" s="99"/>
      <c r="AVI68" s="99"/>
      <c r="AVJ68" s="99"/>
      <c r="AVK68" s="99"/>
      <c r="AVL68" s="99"/>
      <c r="AVM68" s="99"/>
      <c r="AVN68" s="99"/>
      <c r="AVO68" s="99"/>
      <c r="AVP68" s="99"/>
      <c r="AVQ68" s="99"/>
      <c r="AVR68" s="99"/>
      <c r="AVS68" s="99"/>
      <c r="AVT68" s="99"/>
      <c r="AVU68" s="99"/>
    </row>
    <row r="69" spans="1:1269" ht="15.75" x14ac:dyDescent="0.25">
      <c r="A69" s="115"/>
      <c r="B69" s="116" t="s">
        <v>66</v>
      </c>
      <c r="C69" s="116"/>
      <c r="D69" s="117"/>
      <c r="E69" s="118" t="s">
        <v>67</v>
      </c>
      <c r="F69" s="33"/>
      <c r="G69" s="119">
        <f>SUM(G3:G63)</f>
        <v>988981</v>
      </c>
      <c r="H69" s="119">
        <f t="shared" ref="H69:L69" si="3">SUM(H3:H63)</f>
        <v>1334781</v>
      </c>
      <c r="I69" s="119">
        <f t="shared" si="3"/>
        <v>1334781</v>
      </c>
      <c r="J69" s="119">
        <f t="shared" si="3"/>
        <v>1334781</v>
      </c>
      <c r="K69" s="119">
        <f t="shared" si="3"/>
        <v>1334781</v>
      </c>
      <c r="L69" s="119">
        <f t="shared" si="3"/>
        <v>1334781</v>
      </c>
      <c r="M69" s="120"/>
      <c r="N69" s="121"/>
      <c r="O69" s="122"/>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5"/>
      <c r="VB69" s="25"/>
      <c r="VC69" s="25"/>
      <c r="VD69" s="25"/>
      <c r="VE69" s="25"/>
      <c r="VF69" s="25"/>
      <c r="VG69" s="25"/>
      <c r="VH69" s="25"/>
      <c r="VI69" s="25"/>
      <c r="VJ69" s="25"/>
      <c r="VK69" s="25"/>
      <c r="VL69" s="25"/>
      <c r="VM69" s="25"/>
      <c r="VN69" s="25"/>
      <c r="VO69" s="25"/>
      <c r="VP69" s="25"/>
      <c r="VQ69" s="25"/>
      <c r="VR69" s="25"/>
      <c r="VS69" s="25"/>
      <c r="VT69" s="25"/>
      <c r="VU69" s="25"/>
      <c r="VV69" s="25"/>
      <c r="VW69" s="25"/>
      <c r="VX69" s="25"/>
      <c r="VY69" s="25"/>
      <c r="VZ69" s="25"/>
      <c r="WA69" s="25"/>
      <c r="WB69" s="25"/>
      <c r="WC69" s="25"/>
      <c r="WD69" s="25"/>
      <c r="WE69" s="25"/>
      <c r="WF69" s="25"/>
      <c r="WG69" s="25"/>
      <c r="WH69" s="25"/>
      <c r="WI69" s="25"/>
      <c r="WJ69" s="25"/>
      <c r="WK69" s="25"/>
      <c r="WL69" s="25"/>
      <c r="WM69" s="25"/>
      <c r="WN69" s="25"/>
      <c r="WO69" s="25"/>
      <c r="WP69" s="25"/>
      <c r="WQ69" s="25"/>
      <c r="WR69" s="25"/>
      <c r="WS69" s="25"/>
      <c r="WT69" s="25"/>
      <c r="WU69" s="25"/>
      <c r="WV69" s="25"/>
      <c r="WW69" s="25"/>
      <c r="WX69" s="25"/>
      <c r="WY69" s="25"/>
      <c r="WZ69" s="25"/>
      <c r="XA69" s="25"/>
      <c r="XB69" s="25"/>
      <c r="XC69" s="25"/>
      <c r="XD69" s="25"/>
      <c r="XE69" s="25"/>
      <c r="XF69" s="25"/>
      <c r="XG69" s="25"/>
      <c r="XH69" s="25"/>
      <c r="XI69" s="25"/>
      <c r="XJ69" s="25"/>
      <c r="XK69" s="25"/>
      <c r="XL69" s="25"/>
      <c r="XM69" s="25"/>
      <c r="XN69" s="25"/>
      <c r="XO69" s="25"/>
      <c r="XP69" s="25"/>
      <c r="XQ69" s="25"/>
      <c r="XR69" s="25"/>
      <c r="XS69" s="25"/>
      <c r="XT69" s="25"/>
      <c r="XU69" s="25"/>
      <c r="XV69" s="25"/>
      <c r="XW69" s="25"/>
      <c r="XX69" s="25"/>
      <c r="XY69" s="25"/>
      <c r="XZ69" s="25"/>
      <c r="YA69" s="25"/>
      <c r="YB69" s="25"/>
      <c r="YC69" s="25"/>
      <c r="YD69" s="25"/>
      <c r="YE69" s="25"/>
      <c r="YF69" s="25"/>
      <c r="YG69" s="25"/>
      <c r="YH69" s="25"/>
      <c r="YI69" s="25"/>
      <c r="YJ69" s="25"/>
      <c r="YK69" s="25"/>
      <c r="YL69" s="25"/>
      <c r="YM69" s="25"/>
      <c r="YN69" s="25"/>
      <c r="YO69" s="25"/>
      <c r="YP69" s="25"/>
      <c r="YQ69" s="25"/>
      <c r="YR69" s="25"/>
      <c r="YS69" s="25"/>
      <c r="YT69" s="25"/>
      <c r="YU69" s="25"/>
      <c r="YV69" s="25"/>
      <c r="YW69" s="25"/>
      <c r="YX69" s="25"/>
      <c r="YY69" s="25"/>
      <c r="YZ69" s="25"/>
      <c r="ZA69" s="25"/>
      <c r="ZB69" s="25"/>
      <c r="ZC69" s="25"/>
      <c r="ZD69" s="25"/>
      <c r="ZE69" s="25"/>
      <c r="ZF69" s="25"/>
      <c r="ZG69" s="25"/>
      <c r="ZH69" s="25"/>
      <c r="ZI69" s="25"/>
      <c r="ZJ69" s="25"/>
      <c r="ZK69" s="25"/>
      <c r="ZL69" s="25"/>
      <c r="ZM69" s="25"/>
      <c r="ZN69" s="25"/>
      <c r="ZO69" s="25"/>
      <c r="ZP69" s="25"/>
      <c r="ZQ69" s="25"/>
      <c r="ZR69" s="25"/>
      <c r="ZS69" s="25"/>
      <c r="ZT69" s="25"/>
      <c r="ZU69" s="25"/>
      <c r="ZV69" s="25"/>
      <c r="ZW69" s="25"/>
      <c r="ZX69" s="25"/>
      <c r="ZY69" s="25"/>
      <c r="ZZ69" s="25"/>
      <c r="AAA69" s="25"/>
      <c r="AAB69" s="25"/>
      <c r="AAC69" s="25"/>
      <c r="AAD69" s="25"/>
      <c r="AAE69" s="25"/>
      <c r="AAF69" s="25"/>
      <c r="AAG69" s="25"/>
      <c r="AAH69" s="25"/>
      <c r="AAI69" s="25"/>
      <c r="AAJ69" s="25"/>
      <c r="AAK69" s="25"/>
      <c r="AAL69" s="25"/>
      <c r="AAM69" s="25"/>
      <c r="AAN69" s="25"/>
      <c r="AAO69" s="25"/>
      <c r="AAP69" s="25"/>
      <c r="AAQ69" s="25"/>
      <c r="AAR69" s="25"/>
      <c r="AAS69" s="25"/>
      <c r="AAT69" s="25"/>
      <c r="AAU69" s="25"/>
      <c r="AAV69" s="25"/>
      <c r="AAW69" s="25"/>
      <c r="AAX69" s="25"/>
      <c r="AAY69" s="25"/>
      <c r="AAZ69" s="25"/>
      <c r="ABA69" s="25"/>
      <c r="ABB69" s="25"/>
      <c r="ABC69" s="25"/>
      <c r="ABD69" s="25"/>
      <c r="ABE69" s="25"/>
      <c r="ABF69" s="25"/>
      <c r="ABG69" s="25"/>
      <c r="ABH69" s="25"/>
      <c r="ABI69" s="25"/>
      <c r="ABJ69" s="25"/>
      <c r="ABK69" s="25"/>
      <c r="ABL69" s="25"/>
      <c r="ABM69" s="25"/>
      <c r="ABN69" s="25"/>
      <c r="ABO69" s="25"/>
      <c r="ABP69" s="25"/>
      <c r="ABQ69" s="25"/>
      <c r="ABR69" s="25"/>
      <c r="ABS69" s="25"/>
      <c r="ABT69" s="25"/>
      <c r="ABU69" s="25"/>
      <c r="ABV69" s="25"/>
      <c r="ABW69" s="25"/>
      <c r="ABX69" s="25"/>
      <c r="ABY69" s="25"/>
      <c r="ABZ69" s="25"/>
      <c r="ACA69" s="25"/>
      <c r="ACB69" s="25"/>
      <c r="ACC69" s="25"/>
      <c r="ACD69" s="25"/>
      <c r="ACE69" s="25"/>
      <c r="ACF69" s="25"/>
      <c r="ACG69" s="25"/>
      <c r="ACH69" s="25"/>
      <c r="ACI69" s="25"/>
      <c r="ACJ69" s="25"/>
      <c r="ACK69" s="25"/>
      <c r="ACL69" s="25"/>
      <c r="ACM69" s="25"/>
      <c r="ACN69" s="25"/>
      <c r="ACO69" s="25"/>
      <c r="ACP69" s="25"/>
      <c r="ACQ69" s="25"/>
      <c r="ACR69" s="25"/>
      <c r="ACS69" s="25"/>
      <c r="ACT69" s="25"/>
      <c r="ACU69" s="25"/>
      <c r="ACV69" s="25"/>
      <c r="ACW69" s="25"/>
      <c r="ACX69" s="25"/>
      <c r="ACY69" s="25"/>
      <c r="ACZ69" s="25"/>
      <c r="ADA69" s="25"/>
      <c r="ADB69" s="25"/>
      <c r="ADC69" s="25"/>
      <c r="ADD69" s="25"/>
      <c r="ADE69" s="25"/>
      <c r="ADF69" s="25"/>
      <c r="ADG69" s="25"/>
      <c r="ADH69" s="25"/>
      <c r="ADI69" s="25"/>
      <c r="ADJ69" s="25"/>
      <c r="ADK69" s="25"/>
      <c r="ADL69" s="25"/>
      <c r="ADM69" s="25"/>
      <c r="ADN69" s="25"/>
      <c r="ADO69" s="25"/>
      <c r="ADP69" s="25"/>
      <c r="ADQ69" s="25"/>
      <c r="ADR69" s="25"/>
      <c r="ADS69" s="25"/>
      <c r="ADT69" s="25"/>
      <c r="ADU69" s="25"/>
      <c r="ADV69" s="25"/>
      <c r="ADW69" s="25"/>
      <c r="ADX69" s="25"/>
      <c r="ADY69" s="25"/>
      <c r="ADZ69" s="25"/>
      <c r="AEA69" s="25"/>
      <c r="AEB69" s="25"/>
      <c r="AEC69" s="25"/>
      <c r="AED69" s="25"/>
      <c r="AEE69" s="25"/>
      <c r="AEF69" s="25"/>
      <c r="AEG69" s="25"/>
      <c r="AEH69" s="25"/>
      <c r="AEI69" s="25"/>
      <c r="AEJ69" s="25"/>
      <c r="AEK69" s="25"/>
      <c r="AEL69" s="25"/>
      <c r="AEM69" s="25"/>
      <c r="AEN69" s="25"/>
      <c r="AEO69" s="25"/>
      <c r="AEP69" s="25"/>
      <c r="AEQ69" s="25"/>
      <c r="AER69" s="25"/>
      <c r="AES69" s="25"/>
      <c r="AET69" s="25"/>
      <c r="AEU69" s="25"/>
      <c r="AEV69" s="25"/>
      <c r="AEW69" s="25"/>
      <c r="AEX69" s="25"/>
      <c r="AEY69" s="25"/>
      <c r="AEZ69" s="25"/>
      <c r="AFA69" s="25"/>
      <c r="AFB69" s="25"/>
      <c r="AFC69" s="25"/>
      <c r="AFD69" s="25"/>
      <c r="AFE69" s="25"/>
      <c r="AFF69" s="25"/>
      <c r="AFG69" s="25"/>
      <c r="AFH69" s="25"/>
      <c r="AFI69" s="25"/>
      <c r="AFJ69" s="25"/>
      <c r="AFK69" s="25"/>
      <c r="AFL69" s="25"/>
      <c r="AFM69" s="25"/>
      <c r="AFN69" s="25"/>
      <c r="AFO69" s="25"/>
      <c r="AFP69" s="25"/>
      <c r="AFQ69" s="25"/>
      <c r="AFR69" s="25"/>
      <c r="AFS69" s="25"/>
      <c r="AFT69" s="25"/>
      <c r="AFU69" s="25"/>
      <c r="AFV69" s="25"/>
      <c r="AFW69" s="25"/>
      <c r="AFX69" s="25"/>
      <c r="AFY69" s="25"/>
      <c r="AFZ69" s="25"/>
      <c r="AGA69" s="25"/>
      <c r="AGB69" s="25"/>
      <c r="AGC69" s="25"/>
      <c r="AGD69" s="25"/>
      <c r="AGE69" s="25"/>
      <c r="AGF69" s="25"/>
      <c r="AGG69" s="25"/>
      <c r="AGH69" s="25"/>
      <c r="AGI69" s="25"/>
      <c r="AGJ69" s="25"/>
      <c r="AGK69" s="25"/>
      <c r="AGL69" s="25"/>
      <c r="AGM69" s="25"/>
      <c r="AGN69" s="25"/>
      <c r="AGO69" s="25"/>
      <c r="AGP69" s="25"/>
      <c r="AGQ69" s="25"/>
      <c r="AGR69" s="25"/>
      <c r="AGS69" s="25"/>
      <c r="AGT69" s="25"/>
      <c r="AGU69" s="25"/>
      <c r="AGV69" s="25"/>
      <c r="AGW69" s="25"/>
      <c r="AGX69" s="25"/>
      <c r="AGY69" s="25"/>
      <c r="AGZ69" s="25"/>
      <c r="AHA69" s="25"/>
      <c r="AHB69" s="25"/>
      <c r="AHC69" s="25"/>
      <c r="AHD69" s="25"/>
      <c r="AHE69" s="25"/>
      <c r="AHF69" s="25"/>
      <c r="AHG69" s="25"/>
      <c r="AHH69" s="25"/>
      <c r="AHI69" s="25"/>
      <c r="AHJ69" s="25"/>
      <c r="AHK69" s="25"/>
      <c r="AHL69" s="25"/>
      <c r="AHM69" s="25"/>
      <c r="AHN69" s="25"/>
      <c r="AHO69" s="25"/>
      <c r="AHP69" s="25"/>
      <c r="AHQ69" s="25"/>
      <c r="AHR69" s="25"/>
      <c r="AHS69" s="25"/>
      <c r="AHT69" s="25"/>
      <c r="AHU69" s="25"/>
      <c r="AHV69" s="25"/>
      <c r="AHW69" s="25"/>
      <c r="AHX69" s="25"/>
      <c r="AHY69" s="25"/>
      <c r="AHZ69" s="25"/>
      <c r="AIA69" s="25"/>
      <c r="AIB69" s="25"/>
      <c r="AIC69" s="25"/>
      <c r="AID69" s="25"/>
      <c r="AIE69" s="25"/>
      <c r="AIF69" s="25"/>
      <c r="AIG69" s="25"/>
      <c r="AIH69" s="25"/>
      <c r="AII69" s="25"/>
      <c r="AIJ69" s="25"/>
      <c r="AIK69" s="25"/>
      <c r="AIL69" s="25"/>
      <c r="AIM69" s="25"/>
      <c r="AIN69" s="25"/>
      <c r="AIO69" s="25"/>
      <c r="AIP69" s="25"/>
      <c r="AIQ69" s="25"/>
      <c r="AIR69" s="25"/>
      <c r="AIS69" s="25"/>
      <c r="AIT69" s="25"/>
      <c r="AIU69" s="25"/>
      <c r="AIV69" s="25"/>
      <c r="AIW69" s="25"/>
      <c r="AIX69" s="25"/>
      <c r="AIY69" s="25"/>
      <c r="AIZ69" s="25"/>
      <c r="AJA69" s="25"/>
      <c r="AJB69" s="25"/>
      <c r="AJC69" s="25"/>
      <c r="AJD69" s="25"/>
      <c r="AJE69" s="25"/>
      <c r="AJF69" s="25"/>
      <c r="AJG69" s="25"/>
      <c r="AJH69" s="25"/>
      <c r="AJI69" s="25"/>
      <c r="AJJ69" s="25"/>
      <c r="AJK69" s="25"/>
      <c r="AJL69" s="25"/>
      <c r="AJM69" s="25"/>
      <c r="AJN69" s="25"/>
      <c r="AJO69" s="25"/>
      <c r="AJP69" s="25"/>
      <c r="AJQ69" s="25"/>
      <c r="AJR69" s="25"/>
      <c r="AJS69" s="25"/>
      <c r="AJT69" s="25"/>
      <c r="AJU69" s="25"/>
      <c r="AJV69" s="25"/>
      <c r="AJW69" s="25"/>
      <c r="AJX69" s="25"/>
      <c r="AJY69" s="25"/>
      <c r="AJZ69" s="25"/>
      <c r="AKA69" s="25"/>
      <c r="AKB69" s="25"/>
      <c r="AKC69" s="25"/>
      <c r="AKD69" s="25"/>
      <c r="AKE69" s="25"/>
      <c r="AKF69" s="25"/>
      <c r="AKG69" s="25"/>
      <c r="AKH69" s="25"/>
      <c r="AKI69" s="25"/>
      <c r="AKJ69" s="25"/>
      <c r="AKK69" s="25"/>
      <c r="AKL69" s="25"/>
      <c r="AKM69" s="25"/>
      <c r="AKN69" s="25"/>
      <c r="AKO69" s="25"/>
      <c r="AKP69" s="25"/>
      <c r="AKQ69" s="25"/>
      <c r="AKR69" s="25"/>
      <c r="AKS69" s="25"/>
      <c r="AKT69" s="25"/>
      <c r="AKU69" s="25"/>
      <c r="AKV69" s="25"/>
      <c r="AKW69" s="25"/>
      <c r="AKX69" s="25"/>
      <c r="AKY69" s="25"/>
      <c r="AKZ69" s="25"/>
      <c r="ALA69" s="25"/>
      <c r="ALB69" s="25"/>
      <c r="ALC69" s="25"/>
      <c r="ALD69" s="25"/>
      <c r="ALE69" s="25"/>
      <c r="ALF69" s="25"/>
      <c r="ALG69" s="25"/>
      <c r="ALH69" s="25"/>
      <c r="ALI69" s="25"/>
      <c r="ALJ69" s="25"/>
      <c r="ALK69" s="25"/>
      <c r="ALL69" s="25"/>
      <c r="ALM69" s="25"/>
      <c r="ALN69" s="25"/>
      <c r="ALO69" s="25"/>
      <c r="ALP69" s="25"/>
      <c r="ALQ69" s="25"/>
      <c r="ALR69" s="25"/>
      <c r="ALS69" s="25"/>
      <c r="ALT69" s="25"/>
      <c r="ALU69" s="25"/>
      <c r="ALV69" s="25"/>
      <c r="ALW69" s="25"/>
      <c r="ALX69" s="25"/>
      <c r="ALY69" s="25"/>
      <c r="ALZ69" s="25"/>
      <c r="AMA69" s="25"/>
      <c r="AMB69" s="25"/>
      <c r="AMC69" s="25"/>
      <c r="AMD69" s="25"/>
      <c r="AME69" s="25"/>
      <c r="AMF69" s="25"/>
      <c r="AMG69" s="25"/>
      <c r="AMH69" s="25"/>
      <c r="AMI69" s="25"/>
      <c r="AMJ69" s="25"/>
      <c r="AMK69" s="25"/>
      <c r="AML69" s="25"/>
      <c r="AMM69" s="25"/>
      <c r="AMN69" s="25"/>
      <c r="AMO69" s="25"/>
      <c r="AMP69" s="25"/>
      <c r="AMQ69" s="25"/>
      <c r="AMR69" s="25"/>
      <c r="AMS69" s="25"/>
      <c r="AMT69" s="25"/>
      <c r="AMU69" s="25"/>
      <c r="AMV69" s="25"/>
      <c r="AMW69" s="25"/>
      <c r="AMX69" s="25"/>
      <c r="AMY69" s="25"/>
      <c r="AMZ69" s="25"/>
      <c r="ANA69" s="25"/>
      <c r="ANB69" s="25"/>
      <c r="ANC69" s="25"/>
      <c r="AND69" s="25"/>
      <c r="ANE69" s="25"/>
      <c r="ANF69" s="25"/>
      <c r="ANG69" s="25"/>
      <c r="ANH69" s="25"/>
      <c r="ANI69" s="25"/>
      <c r="ANJ69" s="25"/>
      <c r="ANK69" s="25"/>
      <c r="ANL69" s="25"/>
      <c r="ANM69" s="25"/>
      <c r="ANN69" s="25"/>
      <c r="ANO69" s="25"/>
      <c r="ANP69" s="25"/>
      <c r="ANQ69" s="25"/>
      <c r="ANR69" s="25"/>
      <c r="ANS69" s="25"/>
      <c r="ANT69" s="25"/>
      <c r="ANU69" s="25"/>
      <c r="ANV69" s="25"/>
      <c r="ANW69" s="25"/>
      <c r="ANX69" s="25"/>
      <c r="ANY69" s="25"/>
      <c r="ANZ69" s="25"/>
      <c r="AOA69" s="25"/>
      <c r="AOB69" s="25"/>
      <c r="AOC69" s="25"/>
      <c r="AOD69" s="25"/>
      <c r="AOE69" s="25"/>
      <c r="AOF69" s="25"/>
      <c r="AOG69" s="25"/>
      <c r="AOH69" s="25"/>
      <c r="AOI69" s="25"/>
      <c r="AOJ69" s="25"/>
      <c r="AOK69" s="25"/>
      <c r="AOL69" s="25"/>
      <c r="AOM69" s="25"/>
      <c r="AON69" s="25"/>
      <c r="AOO69" s="25"/>
      <c r="AOP69" s="25"/>
      <c r="AOQ69" s="25"/>
      <c r="AOR69" s="25"/>
      <c r="AOS69" s="25"/>
      <c r="AOT69" s="25"/>
      <c r="AOU69" s="25"/>
      <c r="AOV69" s="25"/>
      <c r="AOW69" s="25"/>
      <c r="AOX69" s="25"/>
      <c r="AOY69" s="25"/>
      <c r="AOZ69" s="25"/>
      <c r="APA69" s="25"/>
      <c r="APB69" s="25"/>
      <c r="APC69" s="25"/>
      <c r="APD69" s="25"/>
      <c r="APE69" s="25"/>
      <c r="APF69" s="25"/>
      <c r="APG69" s="25"/>
      <c r="APH69" s="25"/>
      <c r="API69" s="25"/>
      <c r="APJ69" s="25"/>
      <c r="APK69" s="25"/>
      <c r="APL69" s="25"/>
      <c r="APM69" s="25"/>
      <c r="APN69" s="25"/>
      <c r="APO69" s="25"/>
      <c r="APP69" s="25"/>
      <c r="APQ69" s="25"/>
      <c r="APR69" s="25"/>
      <c r="APS69" s="25"/>
      <c r="APT69" s="25"/>
      <c r="APU69" s="25"/>
      <c r="APV69" s="25"/>
      <c r="APW69" s="25"/>
      <c r="APX69" s="25"/>
      <c r="APY69" s="25"/>
      <c r="APZ69" s="25"/>
      <c r="AQA69" s="25"/>
      <c r="AQB69" s="25"/>
      <c r="AQC69" s="25"/>
      <c r="AQD69" s="25"/>
      <c r="AQE69" s="25"/>
      <c r="AQF69" s="25"/>
      <c r="AQG69" s="25"/>
      <c r="AQH69" s="25"/>
      <c r="AQI69" s="25"/>
      <c r="AQJ69" s="25"/>
      <c r="AQK69" s="25"/>
      <c r="AQL69" s="25"/>
      <c r="AQM69" s="25"/>
      <c r="AQN69" s="25"/>
      <c r="AQO69" s="25"/>
      <c r="AQP69" s="25"/>
      <c r="AQQ69" s="25"/>
      <c r="AQR69" s="25"/>
      <c r="AQS69" s="25"/>
      <c r="AQT69" s="25"/>
      <c r="AQU69" s="25"/>
      <c r="AQV69" s="25"/>
      <c r="AQW69" s="25"/>
      <c r="AQX69" s="25"/>
      <c r="AQY69" s="25"/>
      <c r="AQZ69" s="25"/>
      <c r="ARA69" s="25"/>
      <c r="ARB69" s="25"/>
      <c r="ARC69" s="25"/>
      <c r="ARD69" s="25"/>
      <c r="ARE69" s="25"/>
      <c r="ARF69" s="25"/>
      <c r="ARG69" s="25"/>
      <c r="ARH69" s="25"/>
      <c r="ARI69" s="25"/>
      <c r="ARJ69" s="25"/>
      <c r="ARK69" s="25"/>
      <c r="ARL69" s="25"/>
      <c r="ARM69" s="25"/>
      <c r="ARN69" s="25"/>
      <c r="ARO69" s="25"/>
      <c r="ARP69" s="25"/>
      <c r="ARQ69" s="25"/>
      <c r="ARR69" s="25"/>
      <c r="ARS69" s="25"/>
      <c r="ART69" s="25"/>
      <c r="ARU69" s="25"/>
      <c r="ARV69" s="25"/>
      <c r="ARW69" s="25"/>
      <c r="ARX69" s="25"/>
      <c r="ARY69" s="25"/>
      <c r="ARZ69" s="25"/>
      <c r="ASA69" s="25"/>
      <c r="ASB69" s="25"/>
      <c r="ASC69" s="25"/>
      <c r="ASD69" s="25"/>
      <c r="ASE69" s="25"/>
      <c r="ASF69" s="25"/>
      <c r="ASG69" s="25"/>
      <c r="ASH69" s="25"/>
      <c r="ASI69" s="25"/>
      <c r="ASJ69" s="25"/>
      <c r="ASK69" s="25"/>
      <c r="ASL69" s="25"/>
      <c r="ASM69" s="25"/>
      <c r="ASN69" s="25"/>
      <c r="ASO69" s="25"/>
      <c r="ASP69" s="25"/>
      <c r="ASQ69" s="25"/>
      <c r="ASR69" s="25"/>
      <c r="ASS69" s="25"/>
      <c r="AST69" s="25"/>
      <c r="ASU69" s="25"/>
      <c r="ASV69" s="25"/>
      <c r="ASW69" s="25"/>
      <c r="ASX69" s="25"/>
      <c r="ASY69" s="25"/>
      <c r="ASZ69" s="25"/>
      <c r="ATA69" s="25"/>
      <c r="ATB69" s="25"/>
      <c r="ATC69" s="25"/>
      <c r="ATD69" s="25"/>
      <c r="ATE69" s="25"/>
      <c r="ATF69" s="25"/>
      <c r="ATG69" s="25"/>
      <c r="ATH69" s="25"/>
      <c r="ATI69" s="25"/>
      <c r="ATJ69" s="25"/>
      <c r="ATK69" s="25"/>
      <c r="ATL69" s="25"/>
      <c r="ATM69" s="25"/>
      <c r="ATN69" s="25"/>
      <c r="ATO69" s="25"/>
      <c r="ATP69" s="25"/>
      <c r="ATQ69" s="25"/>
      <c r="ATR69" s="25"/>
      <c r="ATS69" s="25"/>
      <c r="ATT69" s="25"/>
      <c r="ATU69" s="25"/>
      <c r="ATV69" s="25"/>
      <c r="ATW69" s="25"/>
      <c r="ATX69" s="25"/>
      <c r="ATY69" s="25"/>
      <c r="ATZ69" s="25"/>
      <c r="AUA69" s="25"/>
      <c r="AUB69" s="25"/>
      <c r="AUC69" s="25"/>
      <c r="AUD69" s="25"/>
      <c r="AUE69" s="25"/>
      <c r="AUF69" s="25"/>
      <c r="AUG69" s="25"/>
      <c r="AUH69" s="25"/>
      <c r="AUI69" s="25"/>
      <c r="AUJ69" s="25"/>
      <c r="AUK69" s="25"/>
      <c r="AUL69" s="25"/>
      <c r="AUM69" s="25"/>
      <c r="AUN69" s="25"/>
      <c r="AUO69" s="25"/>
      <c r="AUP69" s="25"/>
      <c r="AUQ69" s="25"/>
      <c r="AUR69" s="25"/>
      <c r="AUS69" s="25"/>
      <c r="AUT69" s="25"/>
      <c r="AUU69" s="25"/>
      <c r="AUV69" s="25"/>
      <c r="AUW69" s="25"/>
      <c r="AUX69" s="25"/>
      <c r="AUY69" s="25"/>
      <c r="AUZ69" s="25"/>
      <c r="AVA69" s="25"/>
      <c r="AVB69" s="25"/>
      <c r="AVC69" s="25"/>
      <c r="AVD69" s="25"/>
      <c r="AVE69" s="25"/>
      <c r="AVF69" s="25"/>
      <c r="AVG69" s="25"/>
      <c r="AVH69" s="25"/>
      <c r="AVI69" s="25"/>
      <c r="AVJ69" s="25"/>
      <c r="AVK69" s="25"/>
      <c r="AVL69" s="25"/>
      <c r="AVM69" s="25"/>
      <c r="AVN69" s="25"/>
      <c r="AVO69" s="25"/>
      <c r="AVP69" s="25"/>
      <c r="AVQ69" s="25"/>
      <c r="AVR69" s="25"/>
      <c r="AVS69" s="25"/>
      <c r="AVT69" s="25"/>
      <c r="AVU69" s="25"/>
    </row>
    <row r="70" spans="1:1269" ht="15.75" x14ac:dyDescent="0.25">
      <c r="A70" s="123"/>
      <c r="B70" s="116" t="s">
        <v>68</v>
      </c>
      <c r="C70" s="116"/>
      <c r="D70" s="117"/>
      <c r="E70" s="306" t="s">
        <v>69</v>
      </c>
      <c r="F70" s="306"/>
      <c r="G70" s="32">
        <f t="shared" ref="G70:L70" si="4">G66-G69</f>
        <v>0</v>
      </c>
      <c r="H70" s="32">
        <f t="shared" si="4"/>
        <v>0</v>
      </c>
      <c r="I70" s="32">
        <f t="shared" si="4"/>
        <v>0</v>
      </c>
      <c r="J70" s="32">
        <f t="shared" si="4"/>
        <v>0</v>
      </c>
      <c r="K70" s="32">
        <f t="shared" si="4"/>
        <v>0</v>
      </c>
      <c r="L70" s="32">
        <f t="shared" si="4"/>
        <v>0</v>
      </c>
      <c r="M70" s="120"/>
      <c r="N70" s="121"/>
      <c r="O70" s="122"/>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c r="IV70" s="25"/>
      <c r="IW70" s="25"/>
      <c r="IX70" s="25"/>
      <c r="IY70" s="25"/>
      <c r="IZ70" s="25"/>
      <c r="JA70" s="25"/>
      <c r="JB70" s="25"/>
      <c r="JC70" s="25"/>
      <c r="JD70" s="25"/>
      <c r="JE70" s="25"/>
      <c r="JF70" s="25"/>
      <c r="JG70" s="25"/>
      <c r="JH70" s="25"/>
      <c r="JI70" s="25"/>
      <c r="JJ70" s="25"/>
      <c r="JK70" s="25"/>
      <c r="JL70" s="25"/>
      <c r="JM70" s="25"/>
      <c r="JN70" s="25"/>
      <c r="JO70" s="25"/>
      <c r="JP70" s="25"/>
      <c r="JQ70" s="25"/>
      <c r="JR70" s="25"/>
      <c r="JS70" s="25"/>
      <c r="JT70" s="25"/>
      <c r="JU70" s="25"/>
      <c r="JV70" s="25"/>
      <c r="JW70" s="25"/>
      <c r="JX70" s="25"/>
      <c r="JY70" s="25"/>
      <c r="JZ70" s="25"/>
      <c r="KA70" s="25"/>
      <c r="KB70" s="25"/>
      <c r="KC70" s="25"/>
      <c r="KD70" s="25"/>
      <c r="KE70" s="25"/>
      <c r="KF70" s="25"/>
      <c r="KG70" s="25"/>
      <c r="KH70" s="25"/>
      <c r="KI70" s="25"/>
      <c r="KJ70" s="25"/>
      <c r="KK70" s="25"/>
      <c r="KL70" s="25"/>
      <c r="KM70" s="25"/>
      <c r="KN70" s="25"/>
      <c r="KO70" s="25"/>
      <c r="KP70" s="25"/>
      <c r="KQ70" s="25"/>
      <c r="KR70" s="25"/>
      <c r="KS70" s="25"/>
      <c r="KT70" s="25"/>
      <c r="KU70" s="25"/>
      <c r="KV70" s="25"/>
      <c r="KW70" s="25"/>
      <c r="KX70" s="25"/>
      <c r="KY70" s="25"/>
      <c r="KZ70" s="25"/>
      <c r="LA70" s="25"/>
      <c r="LB70" s="25"/>
      <c r="LC70" s="25"/>
      <c r="LD70" s="25"/>
      <c r="LE70" s="25"/>
      <c r="LF70" s="25"/>
      <c r="LG70" s="25"/>
      <c r="LH70" s="25"/>
      <c r="LI70" s="25"/>
      <c r="LJ70" s="25"/>
      <c r="LK70" s="25"/>
      <c r="LL70" s="25"/>
      <c r="LM70" s="25"/>
      <c r="LN70" s="25"/>
      <c r="LO70" s="25"/>
      <c r="LP70" s="25"/>
      <c r="LQ70" s="25"/>
      <c r="LR70" s="25"/>
      <c r="LS70" s="25"/>
      <c r="LT70" s="25"/>
      <c r="LU70" s="25"/>
      <c r="LV70" s="25"/>
      <c r="LW70" s="25"/>
      <c r="LX70" s="25"/>
      <c r="LY70" s="25"/>
      <c r="LZ70" s="25"/>
      <c r="MA70" s="25"/>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25"/>
      <c r="NE70" s="25"/>
      <c r="NF70" s="25"/>
      <c r="NG70" s="25"/>
      <c r="NH70" s="25"/>
      <c r="NI70" s="25"/>
      <c r="NJ70" s="25"/>
      <c r="NK70" s="25"/>
      <c r="NL70" s="25"/>
      <c r="NM70" s="25"/>
      <c r="NN70" s="25"/>
      <c r="NO70" s="25"/>
      <c r="NP70" s="25"/>
      <c r="NQ70" s="25"/>
      <c r="NR70" s="25"/>
      <c r="NS70" s="25"/>
      <c r="NT70" s="25"/>
      <c r="NU70" s="25"/>
      <c r="NV70" s="25"/>
      <c r="NW70" s="25"/>
      <c r="NX70" s="25"/>
      <c r="NY70" s="25"/>
      <c r="NZ70" s="25"/>
      <c r="OA70" s="25"/>
      <c r="OB70" s="25"/>
      <c r="OC70" s="25"/>
      <c r="OD70" s="25"/>
      <c r="OE70" s="25"/>
      <c r="OF70" s="25"/>
      <c r="OG70" s="25"/>
      <c r="OH70" s="25"/>
      <c r="OI70" s="25"/>
      <c r="OJ70" s="25"/>
      <c r="OK70" s="25"/>
      <c r="OL70" s="25"/>
      <c r="OM70" s="25"/>
      <c r="ON70" s="25"/>
      <c r="OO70" s="25"/>
      <c r="OP70" s="25"/>
      <c r="OQ70" s="25"/>
      <c r="OR70" s="25"/>
      <c r="OS70" s="25"/>
      <c r="OT70" s="25"/>
      <c r="OU70" s="25"/>
      <c r="OV70" s="25"/>
      <c r="OW70" s="25"/>
      <c r="OX70" s="25"/>
      <c r="OY70" s="25"/>
      <c r="OZ70" s="25"/>
      <c r="PA70" s="25"/>
      <c r="PB70" s="25"/>
      <c r="PC70" s="25"/>
      <c r="PD70" s="25"/>
      <c r="PE70" s="25"/>
      <c r="PF70" s="25"/>
      <c r="PG70" s="25"/>
      <c r="PH70" s="25"/>
      <c r="PI70" s="25"/>
      <c r="PJ70" s="25"/>
      <c r="PK70" s="25"/>
      <c r="PL70" s="25"/>
      <c r="PM70" s="25"/>
      <c r="PN70" s="25"/>
      <c r="PO70" s="25"/>
      <c r="PP70" s="25"/>
      <c r="PQ70" s="25"/>
      <c r="PR70" s="25"/>
      <c r="PS70" s="25"/>
      <c r="PT70" s="25"/>
      <c r="PU70" s="25"/>
      <c r="PV70" s="25"/>
      <c r="PW70" s="25"/>
      <c r="PX70" s="25"/>
      <c r="PY70" s="25"/>
      <c r="PZ70" s="25"/>
      <c r="QA70" s="25"/>
      <c r="QB70" s="25"/>
      <c r="QC70" s="25"/>
      <c r="QD70" s="25"/>
      <c r="QE70" s="25"/>
      <c r="QF70" s="25"/>
      <c r="QG70" s="25"/>
      <c r="QH70" s="25"/>
      <c r="QI70" s="25"/>
      <c r="QJ70" s="25"/>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25"/>
      <c r="RM70" s="25"/>
      <c r="RN70" s="25"/>
      <c r="RO70" s="25"/>
      <c r="RP70" s="25"/>
      <c r="RQ70" s="25"/>
      <c r="RR70" s="25"/>
      <c r="RS70" s="25"/>
      <c r="RT70" s="25"/>
      <c r="RU70" s="25"/>
      <c r="RV70" s="25"/>
      <c r="RW70" s="25"/>
      <c r="RX70" s="25"/>
      <c r="RY70" s="25"/>
      <c r="RZ70" s="25"/>
      <c r="SA70" s="25"/>
      <c r="SB70" s="25"/>
      <c r="SC70" s="25"/>
      <c r="SD70" s="25"/>
      <c r="SE70" s="25"/>
      <c r="SF70" s="25"/>
      <c r="SG70" s="25"/>
      <c r="SH70" s="25"/>
      <c r="SI70" s="25"/>
      <c r="SJ70" s="25"/>
      <c r="SK70" s="25"/>
      <c r="SL70" s="25"/>
      <c r="SM70" s="25"/>
      <c r="SN70" s="25"/>
      <c r="SO70" s="25"/>
      <c r="SP70" s="25"/>
      <c r="SQ70" s="25"/>
      <c r="SR70" s="25"/>
      <c r="SS70" s="25"/>
      <c r="ST70" s="25"/>
      <c r="SU70" s="25"/>
      <c r="SV70" s="25"/>
      <c r="SW70" s="25"/>
      <c r="SX70" s="25"/>
      <c r="SY70" s="25"/>
      <c r="SZ70" s="25"/>
      <c r="TA70" s="25"/>
      <c r="TB70" s="25"/>
      <c r="TC70" s="25"/>
      <c r="TD70" s="25"/>
      <c r="TE70" s="25"/>
      <c r="TF70" s="25"/>
      <c r="TG70" s="25"/>
      <c r="TH70" s="25"/>
      <c r="TI70" s="25"/>
      <c r="TJ70" s="25"/>
      <c r="TK70" s="25"/>
      <c r="TL70" s="25"/>
      <c r="TM70" s="25"/>
      <c r="TN70" s="25"/>
      <c r="TO70" s="25"/>
      <c r="TP70" s="25"/>
      <c r="TQ70" s="25"/>
      <c r="TR70" s="25"/>
      <c r="TS70" s="25"/>
      <c r="TT70" s="25"/>
      <c r="TU70" s="25"/>
      <c r="TV70" s="25"/>
      <c r="TW70" s="25"/>
      <c r="TX70" s="25"/>
      <c r="TY70" s="25"/>
      <c r="TZ70" s="25"/>
      <c r="UA70" s="25"/>
      <c r="UB70" s="25"/>
      <c r="UC70" s="25"/>
      <c r="UD70" s="25"/>
      <c r="UE70" s="25"/>
      <c r="UF70" s="25"/>
      <c r="UG70" s="25"/>
      <c r="UH70" s="25"/>
      <c r="UI70" s="25"/>
      <c r="UJ70" s="25"/>
      <c r="UK70" s="25"/>
      <c r="UL70" s="25"/>
      <c r="UM70" s="25"/>
      <c r="UN70" s="25"/>
      <c r="UO70" s="25"/>
      <c r="UP70" s="25"/>
      <c r="UQ70" s="25"/>
      <c r="UR70" s="25"/>
      <c r="US70" s="25"/>
      <c r="UT70" s="25"/>
      <c r="UU70" s="25"/>
      <c r="UV70" s="25"/>
      <c r="UW70" s="25"/>
      <c r="UX70" s="25"/>
      <c r="UY70" s="25"/>
      <c r="UZ70" s="25"/>
      <c r="VA70" s="25"/>
      <c r="VB70" s="25"/>
      <c r="VC70" s="25"/>
      <c r="VD70" s="25"/>
      <c r="VE70" s="25"/>
      <c r="VF70" s="25"/>
      <c r="VG70" s="25"/>
      <c r="VH70" s="25"/>
      <c r="VI70" s="25"/>
      <c r="VJ70" s="25"/>
      <c r="VK70" s="25"/>
      <c r="VL70" s="25"/>
      <c r="VM70" s="25"/>
      <c r="VN70" s="25"/>
      <c r="VO70" s="25"/>
      <c r="VP70" s="25"/>
      <c r="VQ70" s="25"/>
      <c r="VR70" s="25"/>
      <c r="VS70" s="25"/>
      <c r="VT70" s="25"/>
      <c r="VU70" s="25"/>
      <c r="VV70" s="25"/>
      <c r="VW70" s="25"/>
      <c r="VX70" s="25"/>
      <c r="VY70" s="25"/>
      <c r="VZ70" s="25"/>
      <c r="WA70" s="25"/>
      <c r="WB70" s="25"/>
      <c r="WC70" s="25"/>
      <c r="WD70" s="25"/>
      <c r="WE70" s="25"/>
      <c r="WF70" s="25"/>
      <c r="WG70" s="25"/>
      <c r="WH70" s="25"/>
      <c r="WI70" s="25"/>
      <c r="WJ70" s="25"/>
      <c r="WK70" s="25"/>
      <c r="WL70" s="25"/>
      <c r="WM70" s="25"/>
      <c r="WN70" s="25"/>
      <c r="WO70" s="25"/>
      <c r="WP70" s="25"/>
      <c r="WQ70" s="25"/>
      <c r="WR70" s="25"/>
      <c r="WS70" s="25"/>
      <c r="WT70" s="25"/>
      <c r="WU70" s="25"/>
      <c r="WV70" s="25"/>
      <c r="WW70" s="25"/>
      <c r="WX70" s="25"/>
      <c r="WY70" s="25"/>
      <c r="WZ70" s="25"/>
      <c r="XA70" s="25"/>
      <c r="XB70" s="25"/>
      <c r="XC70" s="25"/>
      <c r="XD70" s="25"/>
      <c r="XE70" s="25"/>
      <c r="XF70" s="25"/>
      <c r="XG70" s="25"/>
      <c r="XH70" s="25"/>
      <c r="XI70" s="25"/>
      <c r="XJ70" s="25"/>
      <c r="XK70" s="25"/>
      <c r="XL70" s="25"/>
      <c r="XM70" s="25"/>
      <c r="XN70" s="25"/>
      <c r="XO70" s="25"/>
      <c r="XP70" s="25"/>
      <c r="XQ70" s="25"/>
      <c r="XR70" s="25"/>
      <c r="XS70" s="25"/>
      <c r="XT70" s="25"/>
      <c r="XU70" s="25"/>
      <c r="XV70" s="25"/>
      <c r="XW70" s="25"/>
      <c r="XX70" s="25"/>
      <c r="XY70" s="25"/>
      <c r="XZ70" s="25"/>
      <c r="YA70" s="25"/>
      <c r="YB70" s="25"/>
      <c r="YC70" s="25"/>
      <c r="YD70" s="25"/>
      <c r="YE70" s="25"/>
      <c r="YF70" s="25"/>
      <c r="YG70" s="25"/>
      <c r="YH70" s="25"/>
      <c r="YI70" s="25"/>
      <c r="YJ70" s="25"/>
      <c r="YK70" s="25"/>
      <c r="YL70" s="25"/>
      <c r="YM70" s="25"/>
      <c r="YN70" s="25"/>
      <c r="YO70" s="25"/>
      <c r="YP70" s="25"/>
      <c r="YQ70" s="25"/>
      <c r="YR70" s="25"/>
      <c r="YS70" s="25"/>
      <c r="YT70" s="25"/>
      <c r="YU70" s="25"/>
      <c r="YV70" s="25"/>
      <c r="YW70" s="25"/>
      <c r="YX70" s="25"/>
      <c r="YY70" s="25"/>
      <c r="YZ70" s="25"/>
      <c r="ZA70" s="25"/>
      <c r="ZB70" s="25"/>
      <c r="ZC70" s="25"/>
      <c r="ZD70" s="25"/>
      <c r="ZE70" s="25"/>
      <c r="ZF70" s="25"/>
      <c r="ZG70" s="25"/>
      <c r="ZH70" s="25"/>
      <c r="ZI70" s="25"/>
      <c r="ZJ70" s="25"/>
      <c r="ZK70" s="25"/>
      <c r="ZL70" s="25"/>
      <c r="ZM70" s="25"/>
      <c r="ZN70" s="25"/>
      <c r="ZO70" s="25"/>
      <c r="ZP70" s="25"/>
      <c r="ZQ70" s="25"/>
      <c r="ZR70" s="25"/>
      <c r="ZS70" s="25"/>
      <c r="ZT70" s="25"/>
      <c r="ZU70" s="25"/>
      <c r="ZV70" s="25"/>
      <c r="ZW70" s="25"/>
      <c r="ZX70" s="25"/>
      <c r="ZY70" s="25"/>
      <c r="ZZ70" s="25"/>
      <c r="AAA70" s="25"/>
      <c r="AAB70" s="25"/>
      <c r="AAC70" s="25"/>
      <c r="AAD70" s="25"/>
      <c r="AAE70" s="25"/>
      <c r="AAF70" s="25"/>
      <c r="AAG70" s="25"/>
      <c r="AAH70" s="25"/>
      <c r="AAI70" s="25"/>
      <c r="AAJ70" s="25"/>
      <c r="AAK70" s="25"/>
      <c r="AAL70" s="25"/>
      <c r="AAM70" s="25"/>
      <c r="AAN70" s="25"/>
      <c r="AAO70" s="25"/>
      <c r="AAP70" s="25"/>
      <c r="AAQ70" s="25"/>
      <c r="AAR70" s="25"/>
      <c r="AAS70" s="25"/>
      <c r="AAT70" s="25"/>
      <c r="AAU70" s="25"/>
      <c r="AAV70" s="25"/>
      <c r="AAW70" s="25"/>
      <c r="AAX70" s="25"/>
      <c r="AAY70" s="25"/>
      <c r="AAZ70" s="25"/>
      <c r="ABA70" s="25"/>
      <c r="ABB70" s="25"/>
      <c r="ABC70" s="25"/>
      <c r="ABD70" s="25"/>
      <c r="ABE70" s="25"/>
      <c r="ABF70" s="25"/>
      <c r="ABG70" s="25"/>
      <c r="ABH70" s="25"/>
      <c r="ABI70" s="25"/>
      <c r="ABJ70" s="25"/>
      <c r="ABK70" s="25"/>
      <c r="ABL70" s="25"/>
      <c r="ABM70" s="25"/>
      <c r="ABN70" s="25"/>
      <c r="ABO70" s="25"/>
      <c r="ABP70" s="25"/>
      <c r="ABQ70" s="25"/>
      <c r="ABR70" s="25"/>
      <c r="ABS70" s="25"/>
      <c r="ABT70" s="25"/>
      <c r="ABU70" s="25"/>
      <c r="ABV70" s="25"/>
      <c r="ABW70" s="25"/>
      <c r="ABX70" s="25"/>
      <c r="ABY70" s="25"/>
      <c r="ABZ70" s="25"/>
      <c r="ACA70" s="25"/>
      <c r="ACB70" s="25"/>
      <c r="ACC70" s="25"/>
      <c r="ACD70" s="25"/>
      <c r="ACE70" s="25"/>
      <c r="ACF70" s="25"/>
      <c r="ACG70" s="25"/>
      <c r="ACH70" s="25"/>
      <c r="ACI70" s="25"/>
      <c r="ACJ70" s="25"/>
      <c r="ACK70" s="25"/>
      <c r="ACL70" s="25"/>
      <c r="ACM70" s="25"/>
      <c r="ACN70" s="25"/>
      <c r="ACO70" s="25"/>
      <c r="ACP70" s="25"/>
      <c r="ACQ70" s="25"/>
      <c r="ACR70" s="25"/>
      <c r="ACS70" s="25"/>
      <c r="ACT70" s="25"/>
      <c r="ACU70" s="25"/>
      <c r="ACV70" s="25"/>
      <c r="ACW70" s="25"/>
      <c r="ACX70" s="25"/>
      <c r="ACY70" s="25"/>
      <c r="ACZ70" s="25"/>
      <c r="ADA70" s="25"/>
      <c r="ADB70" s="25"/>
      <c r="ADC70" s="25"/>
      <c r="ADD70" s="25"/>
      <c r="ADE70" s="25"/>
      <c r="ADF70" s="25"/>
      <c r="ADG70" s="25"/>
      <c r="ADH70" s="25"/>
      <c r="ADI70" s="25"/>
      <c r="ADJ70" s="25"/>
      <c r="ADK70" s="25"/>
      <c r="ADL70" s="25"/>
      <c r="ADM70" s="25"/>
      <c r="ADN70" s="25"/>
      <c r="ADO70" s="25"/>
      <c r="ADP70" s="25"/>
      <c r="ADQ70" s="25"/>
      <c r="ADR70" s="25"/>
      <c r="ADS70" s="25"/>
      <c r="ADT70" s="25"/>
      <c r="ADU70" s="25"/>
      <c r="ADV70" s="25"/>
      <c r="ADW70" s="25"/>
      <c r="ADX70" s="25"/>
      <c r="ADY70" s="25"/>
      <c r="ADZ70" s="25"/>
      <c r="AEA70" s="25"/>
      <c r="AEB70" s="25"/>
      <c r="AEC70" s="25"/>
      <c r="AED70" s="25"/>
      <c r="AEE70" s="25"/>
      <c r="AEF70" s="25"/>
      <c r="AEG70" s="25"/>
      <c r="AEH70" s="25"/>
      <c r="AEI70" s="25"/>
      <c r="AEJ70" s="25"/>
      <c r="AEK70" s="25"/>
      <c r="AEL70" s="25"/>
      <c r="AEM70" s="25"/>
      <c r="AEN70" s="25"/>
      <c r="AEO70" s="25"/>
      <c r="AEP70" s="25"/>
      <c r="AEQ70" s="25"/>
      <c r="AER70" s="25"/>
      <c r="AES70" s="25"/>
      <c r="AET70" s="25"/>
      <c r="AEU70" s="25"/>
      <c r="AEV70" s="25"/>
      <c r="AEW70" s="25"/>
      <c r="AEX70" s="25"/>
      <c r="AEY70" s="25"/>
      <c r="AEZ70" s="25"/>
      <c r="AFA70" s="25"/>
      <c r="AFB70" s="25"/>
      <c r="AFC70" s="25"/>
      <c r="AFD70" s="25"/>
      <c r="AFE70" s="25"/>
      <c r="AFF70" s="25"/>
      <c r="AFG70" s="25"/>
      <c r="AFH70" s="25"/>
      <c r="AFI70" s="25"/>
      <c r="AFJ70" s="25"/>
      <c r="AFK70" s="25"/>
      <c r="AFL70" s="25"/>
      <c r="AFM70" s="25"/>
      <c r="AFN70" s="25"/>
      <c r="AFO70" s="25"/>
      <c r="AFP70" s="25"/>
      <c r="AFQ70" s="25"/>
      <c r="AFR70" s="25"/>
      <c r="AFS70" s="25"/>
      <c r="AFT70" s="25"/>
      <c r="AFU70" s="25"/>
      <c r="AFV70" s="25"/>
      <c r="AFW70" s="25"/>
      <c r="AFX70" s="25"/>
      <c r="AFY70" s="25"/>
      <c r="AFZ70" s="25"/>
      <c r="AGA70" s="25"/>
      <c r="AGB70" s="25"/>
      <c r="AGC70" s="25"/>
      <c r="AGD70" s="25"/>
      <c r="AGE70" s="25"/>
      <c r="AGF70" s="25"/>
      <c r="AGG70" s="25"/>
      <c r="AGH70" s="25"/>
      <c r="AGI70" s="25"/>
      <c r="AGJ70" s="25"/>
      <c r="AGK70" s="25"/>
      <c r="AGL70" s="25"/>
      <c r="AGM70" s="25"/>
      <c r="AGN70" s="25"/>
      <c r="AGO70" s="25"/>
      <c r="AGP70" s="25"/>
      <c r="AGQ70" s="25"/>
      <c r="AGR70" s="25"/>
      <c r="AGS70" s="25"/>
      <c r="AGT70" s="25"/>
      <c r="AGU70" s="25"/>
      <c r="AGV70" s="25"/>
      <c r="AGW70" s="25"/>
      <c r="AGX70" s="25"/>
      <c r="AGY70" s="25"/>
      <c r="AGZ70" s="25"/>
      <c r="AHA70" s="25"/>
      <c r="AHB70" s="25"/>
      <c r="AHC70" s="25"/>
      <c r="AHD70" s="25"/>
      <c r="AHE70" s="25"/>
      <c r="AHF70" s="25"/>
      <c r="AHG70" s="25"/>
      <c r="AHH70" s="25"/>
      <c r="AHI70" s="25"/>
      <c r="AHJ70" s="25"/>
      <c r="AHK70" s="25"/>
      <c r="AHL70" s="25"/>
      <c r="AHM70" s="25"/>
      <c r="AHN70" s="25"/>
      <c r="AHO70" s="25"/>
      <c r="AHP70" s="25"/>
      <c r="AHQ70" s="25"/>
      <c r="AHR70" s="25"/>
      <c r="AHS70" s="25"/>
      <c r="AHT70" s="25"/>
      <c r="AHU70" s="25"/>
      <c r="AHV70" s="25"/>
      <c r="AHW70" s="25"/>
      <c r="AHX70" s="25"/>
      <c r="AHY70" s="25"/>
      <c r="AHZ70" s="25"/>
      <c r="AIA70" s="25"/>
      <c r="AIB70" s="25"/>
      <c r="AIC70" s="25"/>
      <c r="AID70" s="25"/>
      <c r="AIE70" s="25"/>
      <c r="AIF70" s="25"/>
      <c r="AIG70" s="25"/>
      <c r="AIH70" s="25"/>
      <c r="AII70" s="25"/>
      <c r="AIJ70" s="25"/>
      <c r="AIK70" s="25"/>
      <c r="AIL70" s="25"/>
      <c r="AIM70" s="25"/>
      <c r="AIN70" s="25"/>
      <c r="AIO70" s="25"/>
      <c r="AIP70" s="25"/>
      <c r="AIQ70" s="25"/>
      <c r="AIR70" s="25"/>
      <c r="AIS70" s="25"/>
      <c r="AIT70" s="25"/>
      <c r="AIU70" s="25"/>
      <c r="AIV70" s="25"/>
      <c r="AIW70" s="25"/>
      <c r="AIX70" s="25"/>
      <c r="AIY70" s="25"/>
      <c r="AIZ70" s="25"/>
      <c r="AJA70" s="25"/>
      <c r="AJB70" s="25"/>
      <c r="AJC70" s="25"/>
      <c r="AJD70" s="25"/>
      <c r="AJE70" s="25"/>
      <c r="AJF70" s="25"/>
      <c r="AJG70" s="25"/>
      <c r="AJH70" s="25"/>
      <c r="AJI70" s="25"/>
      <c r="AJJ70" s="25"/>
      <c r="AJK70" s="25"/>
      <c r="AJL70" s="25"/>
      <c r="AJM70" s="25"/>
      <c r="AJN70" s="25"/>
      <c r="AJO70" s="25"/>
      <c r="AJP70" s="25"/>
      <c r="AJQ70" s="25"/>
      <c r="AJR70" s="25"/>
      <c r="AJS70" s="25"/>
      <c r="AJT70" s="25"/>
      <c r="AJU70" s="25"/>
      <c r="AJV70" s="25"/>
      <c r="AJW70" s="25"/>
      <c r="AJX70" s="25"/>
      <c r="AJY70" s="25"/>
      <c r="AJZ70" s="25"/>
      <c r="AKA70" s="25"/>
      <c r="AKB70" s="25"/>
      <c r="AKC70" s="25"/>
      <c r="AKD70" s="25"/>
      <c r="AKE70" s="25"/>
      <c r="AKF70" s="25"/>
      <c r="AKG70" s="25"/>
      <c r="AKH70" s="25"/>
      <c r="AKI70" s="25"/>
      <c r="AKJ70" s="25"/>
      <c r="AKK70" s="25"/>
      <c r="AKL70" s="25"/>
      <c r="AKM70" s="25"/>
      <c r="AKN70" s="25"/>
      <c r="AKO70" s="25"/>
      <c r="AKP70" s="25"/>
      <c r="AKQ70" s="25"/>
      <c r="AKR70" s="25"/>
      <c r="AKS70" s="25"/>
      <c r="AKT70" s="25"/>
      <c r="AKU70" s="25"/>
      <c r="AKV70" s="25"/>
      <c r="AKW70" s="25"/>
      <c r="AKX70" s="25"/>
      <c r="AKY70" s="25"/>
      <c r="AKZ70" s="25"/>
      <c r="ALA70" s="25"/>
      <c r="ALB70" s="25"/>
      <c r="ALC70" s="25"/>
      <c r="ALD70" s="25"/>
      <c r="ALE70" s="25"/>
      <c r="ALF70" s="25"/>
      <c r="ALG70" s="25"/>
      <c r="ALH70" s="25"/>
      <c r="ALI70" s="25"/>
      <c r="ALJ70" s="25"/>
      <c r="ALK70" s="25"/>
      <c r="ALL70" s="25"/>
      <c r="ALM70" s="25"/>
      <c r="ALN70" s="25"/>
      <c r="ALO70" s="25"/>
      <c r="ALP70" s="25"/>
      <c r="ALQ70" s="25"/>
      <c r="ALR70" s="25"/>
      <c r="ALS70" s="25"/>
      <c r="ALT70" s="25"/>
      <c r="ALU70" s="25"/>
      <c r="ALV70" s="25"/>
      <c r="ALW70" s="25"/>
      <c r="ALX70" s="25"/>
      <c r="ALY70" s="25"/>
      <c r="ALZ70" s="25"/>
      <c r="AMA70" s="25"/>
      <c r="AMB70" s="25"/>
      <c r="AMC70" s="25"/>
      <c r="AMD70" s="25"/>
      <c r="AME70" s="25"/>
      <c r="AMF70" s="25"/>
      <c r="AMG70" s="25"/>
      <c r="AMH70" s="25"/>
      <c r="AMI70" s="25"/>
      <c r="AMJ70" s="25"/>
      <c r="AMK70" s="25"/>
      <c r="AML70" s="25"/>
      <c r="AMM70" s="25"/>
      <c r="AMN70" s="25"/>
      <c r="AMO70" s="25"/>
      <c r="AMP70" s="25"/>
      <c r="AMQ70" s="25"/>
      <c r="AMR70" s="25"/>
      <c r="AMS70" s="25"/>
      <c r="AMT70" s="25"/>
      <c r="AMU70" s="25"/>
      <c r="AMV70" s="25"/>
      <c r="AMW70" s="25"/>
      <c r="AMX70" s="25"/>
      <c r="AMY70" s="25"/>
      <c r="AMZ70" s="25"/>
      <c r="ANA70" s="25"/>
      <c r="ANB70" s="25"/>
      <c r="ANC70" s="25"/>
      <c r="AND70" s="25"/>
      <c r="ANE70" s="25"/>
      <c r="ANF70" s="25"/>
      <c r="ANG70" s="25"/>
      <c r="ANH70" s="25"/>
      <c r="ANI70" s="25"/>
      <c r="ANJ70" s="25"/>
      <c r="ANK70" s="25"/>
      <c r="ANL70" s="25"/>
      <c r="ANM70" s="25"/>
      <c r="ANN70" s="25"/>
      <c r="ANO70" s="25"/>
      <c r="ANP70" s="25"/>
      <c r="ANQ70" s="25"/>
      <c r="ANR70" s="25"/>
      <c r="ANS70" s="25"/>
      <c r="ANT70" s="25"/>
      <c r="ANU70" s="25"/>
      <c r="ANV70" s="25"/>
      <c r="ANW70" s="25"/>
      <c r="ANX70" s="25"/>
      <c r="ANY70" s="25"/>
      <c r="ANZ70" s="25"/>
      <c r="AOA70" s="25"/>
      <c r="AOB70" s="25"/>
      <c r="AOC70" s="25"/>
      <c r="AOD70" s="25"/>
      <c r="AOE70" s="25"/>
      <c r="AOF70" s="25"/>
      <c r="AOG70" s="25"/>
      <c r="AOH70" s="25"/>
      <c r="AOI70" s="25"/>
      <c r="AOJ70" s="25"/>
      <c r="AOK70" s="25"/>
      <c r="AOL70" s="25"/>
      <c r="AOM70" s="25"/>
      <c r="AON70" s="25"/>
      <c r="AOO70" s="25"/>
      <c r="AOP70" s="25"/>
      <c r="AOQ70" s="25"/>
      <c r="AOR70" s="25"/>
      <c r="AOS70" s="25"/>
      <c r="AOT70" s="25"/>
      <c r="AOU70" s="25"/>
      <c r="AOV70" s="25"/>
      <c r="AOW70" s="25"/>
      <c r="AOX70" s="25"/>
      <c r="AOY70" s="25"/>
      <c r="AOZ70" s="25"/>
      <c r="APA70" s="25"/>
      <c r="APB70" s="25"/>
      <c r="APC70" s="25"/>
      <c r="APD70" s="25"/>
      <c r="APE70" s="25"/>
      <c r="APF70" s="25"/>
      <c r="APG70" s="25"/>
      <c r="APH70" s="25"/>
      <c r="API70" s="25"/>
      <c r="APJ70" s="25"/>
      <c r="APK70" s="25"/>
      <c r="APL70" s="25"/>
      <c r="APM70" s="25"/>
      <c r="APN70" s="25"/>
      <c r="APO70" s="25"/>
      <c r="APP70" s="25"/>
      <c r="APQ70" s="25"/>
      <c r="APR70" s="25"/>
      <c r="APS70" s="25"/>
      <c r="APT70" s="25"/>
      <c r="APU70" s="25"/>
      <c r="APV70" s="25"/>
      <c r="APW70" s="25"/>
      <c r="APX70" s="25"/>
      <c r="APY70" s="25"/>
      <c r="APZ70" s="25"/>
      <c r="AQA70" s="25"/>
      <c r="AQB70" s="25"/>
      <c r="AQC70" s="25"/>
      <c r="AQD70" s="25"/>
      <c r="AQE70" s="25"/>
      <c r="AQF70" s="25"/>
      <c r="AQG70" s="25"/>
      <c r="AQH70" s="25"/>
      <c r="AQI70" s="25"/>
      <c r="AQJ70" s="25"/>
      <c r="AQK70" s="25"/>
      <c r="AQL70" s="25"/>
      <c r="AQM70" s="25"/>
      <c r="AQN70" s="25"/>
      <c r="AQO70" s="25"/>
      <c r="AQP70" s="25"/>
      <c r="AQQ70" s="25"/>
      <c r="AQR70" s="25"/>
      <c r="AQS70" s="25"/>
      <c r="AQT70" s="25"/>
      <c r="AQU70" s="25"/>
      <c r="AQV70" s="25"/>
      <c r="AQW70" s="25"/>
      <c r="AQX70" s="25"/>
      <c r="AQY70" s="25"/>
      <c r="AQZ70" s="25"/>
      <c r="ARA70" s="25"/>
      <c r="ARB70" s="25"/>
      <c r="ARC70" s="25"/>
      <c r="ARD70" s="25"/>
      <c r="ARE70" s="25"/>
      <c r="ARF70" s="25"/>
      <c r="ARG70" s="25"/>
      <c r="ARH70" s="25"/>
      <c r="ARI70" s="25"/>
      <c r="ARJ70" s="25"/>
      <c r="ARK70" s="25"/>
      <c r="ARL70" s="25"/>
      <c r="ARM70" s="25"/>
      <c r="ARN70" s="25"/>
      <c r="ARO70" s="25"/>
      <c r="ARP70" s="25"/>
      <c r="ARQ70" s="25"/>
      <c r="ARR70" s="25"/>
      <c r="ARS70" s="25"/>
      <c r="ART70" s="25"/>
      <c r="ARU70" s="25"/>
      <c r="ARV70" s="25"/>
      <c r="ARW70" s="25"/>
      <c r="ARX70" s="25"/>
      <c r="ARY70" s="25"/>
      <c r="ARZ70" s="25"/>
      <c r="ASA70" s="25"/>
      <c r="ASB70" s="25"/>
      <c r="ASC70" s="25"/>
      <c r="ASD70" s="25"/>
      <c r="ASE70" s="25"/>
      <c r="ASF70" s="25"/>
      <c r="ASG70" s="25"/>
      <c r="ASH70" s="25"/>
      <c r="ASI70" s="25"/>
      <c r="ASJ70" s="25"/>
      <c r="ASK70" s="25"/>
      <c r="ASL70" s="25"/>
      <c r="ASM70" s="25"/>
      <c r="ASN70" s="25"/>
      <c r="ASO70" s="25"/>
      <c r="ASP70" s="25"/>
      <c r="ASQ70" s="25"/>
      <c r="ASR70" s="25"/>
      <c r="ASS70" s="25"/>
      <c r="AST70" s="25"/>
      <c r="ASU70" s="25"/>
      <c r="ASV70" s="25"/>
      <c r="ASW70" s="25"/>
      <c r="ASX70" s="25"/>
      <c r="ASY70" s="25"/>
      <c r="ASZ70" s="25"/>
      <c r="ATA70" s="25"/>
      <c r="ATB70" s="25"/>
      <c r="ATC70" s="25"/>
      <c r="ATD70" s="25"/>
      <c r="ATE70" s="25"/>
      <c r="ATF70" s="25"/>
      <c r="ATG70" s="25"/>
      <c r="ATH70" s="25"/>
      <c r="ATI70" s="25"/>
      <c r="ATJ70" s="25"/>
      <c r="ATK70" s="25"/>
      <c r="ATL70" s="25"/>
      <c r="ATM70" s="25"/>
      <c r="ATN70" s="25"/>
      <c r="ATO70" s="25"/>
      <c r="ATP70" s="25"/>
      <c r="ATQ70" s="25"/>
      <c r="ATR70" s="25"/>
      <c r="ATS70" s="25"/>
      <c r="ATT70" s="25"/>
      <c r="ATU70" s="25"/>
      <c r="ATV70" s="25"/>
      <c r="ATW70" s="25"/>
      <c r="ATX70" s="25"/>
      <c r="ATY70" s="25"/>
      <c r="ATZ70" s="25"/>
      <c r="AUA70" s="25"/>
      <c r="AUB70" s="25"/>
      <c r="AUC70" s="25"/>
      <c r="AUD70" s="25"/>
      <c r="AUE70" s="25"/>
      <c r="AUF70" s="25"/>
      <c r="AUG70" s="25"/>
      <c r="AUH70" s="25"/>
      <c r="AUI70" s="25"/>
      <c r="AUJ70" s="25"/>
      <c r="AUK70" s="25"/>
      <c r="AUL70" s="25"/>
      <c r="AUM70" s="25"/>
      <c r="AUN70" s="25"/>
      <c r="AUO70" s="25"/>
      <c r="AUP70" s="25"/>
      <c r="AUQ70" s="25"/>
      <c r="AUR70" s="25"/>
      <c r="AUS70" s="25"/>
      <c r="AUT70" s="25"/>
      <c r="AUU70" s="25"/>
      <c r="AUV70" s="25"/>
      <c r="AUW70" s="25"/>
      <c r="AUX70" s="25"/>
      <c r="AUY70" s="25"/>
      <c r="AUZ70" s="25"/>
      <c r="AVA70" s="25"/>
      <c r="AVB70" s="25"/>
      <c r="AVC70" s="25"/>
      <c r="AVD70" s="25"/>
      <c r="AVE70" s="25"/>
      <c r="AVF70" s="25"/>
      <c r="AVG70" s="25"/>
      <c r="AVH70" s="25"/>
      <c r="AVI70" s="25"/>
      <c r="AVJ70" s="25"/>
      <c r="AVK70" s="25"/>
      <c r="AVL70" s="25"/>
      <c r="AVM70" s="25"/>
      <c r="AVN70" s="25"/>
      <c r="AVO70" s="25"/>
      <c r="AVP70" s="25"/>
      <c r="AVQ70" s="25"/>
      <c r="AVR70" s="25"/>
      <c r="AVS70" s="25"/>
      <c r="AVT70" s="25"/>
      <c r="AVU70" s="25"/>
    </row>
    <row r="71" spans="1:1269" ht="16.5" thickBot="1" x14ac:dyDescent="0.3">
      <c r="A71" s="124"/>
      <c r="B71" s="125" t="s">
        <v>70</v>
      </c>
      <c r="C71" s="125"/>
      <c r="D71" s="126"/>
      <c r="E71" s="127"/>
      <c r="F71" s="127"/>
      <c r="G71" s="128"/>
      <c r="H71" s="128"/>
      <c r="I71" s="128"/>
      <c r="J71" s="128"/>
      <c r="K71" s="128"/>
      <c r="L71" s="128"/>
      <c r="M71" s="129"/>
      <c r="N71" s="130"/>
      <c r="O71" s="131"/>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c r="IU71" s="25"/>
      <c r="IV71" s="25"/>
      <c r="IW71" s="25"/>
      <c r="IX71" s="25"/>
      <c r="IY71" s="25"/>
      <c r="IZ71" s="25"/>
      <c r="JA71" s="25"/>
      <c r="JB71" s="25"/>
      <c r="JC71" s="25"/>
      <c r="JD71" s="25"/>
      <c r="JE71" s="25"/>
      <c r="JF71" s="25"/>
      <c r="JG71" s="25"/>
      <c r="JH71" s="25"/>
      <c r="JI71" s="25"/>
      <c r="JJ71" s="25"/>
      <c r="JK71" s="25"/>
      <c r="JL71" s="25"/>
      <c r="JM71" s="25"/>
      <c r="JN71" s="25"/>
      <c r="JO71" s="25"/>
      <c r="JP71" s="25"/>
      <c r="JQ71" s="25"/>
      <c r="JR71" s="25"/>
      <c r="JS71" s="25"/>
      <c r="JT71" s="25"/>
      <c r="JU71" s="25"/>
      <c r="JV71" s="25"/>
      <c r="JW71" s="25"/>
      <c r="JX71" s="25"/>
      <c r="JY71" s="25"/>
      <c r="JZ71" s="25"/>
      <c r="KA71" s="25"/>
      <c r="KB71" s="25"/>
      <c r="KC71" s="25"/>
      <c r="KD71" s="25"/>
      <c r="KE71" s="25"/>
      <c r="KF71" s="25"/>
      <c r="KG71" s="25"/>
      <c r="KH71" s="25"/>
      <c r="KI71" s="25"/>
      <c r="KJ71" s="25"/>
      <c r="KK71" s="25"/>
      <c r="KL71" s="25"/>
      <c r="KM71" s="25"/>
      <c r="KN71" s="25"/>
      <c r="KO71" s="25"/>
      <c r="KP71" s="25"/>
      <c r="KQ71" s="25"/>
      <c r="KR71" s="25"/>
      <c r="KS71" s="25"/>
      <c r="KT71" s="25"/>
      <c r="KU71" s="25"/>
      <c r="KV71" s="25"/>
      <c r="KW71" s="25"/>
      <c r="KX71" s="25"/>
      <c r="KY71" s="25"/>
      <c r="KZ71" s="25"/>
      <c r="LA71" s="25"/>
      <c r="LB71" s="25"/>
      <c r="LC71" s="25"/>
      <c r="LD71" s="25"/>
      <c r="LE71" s="25"/>
      <c r="LF71" s="25"/>
      <c r="LG71" s="25"/>
      <c r="LH71" s="25"/>
      <c r="LI71" s="25"/>
      <c r="LJ71" s="25"/>
      <c r="LK71" s="25"/>
      <c r="LL71" s="25"/>
      <c r="LM71" s="25"/>
      <c r="LN71" s="25"/>
      <c r="LO71" s="25"/>
      <c r="LP71" s="25"/>
      <c r="LQ71" s="25"/>
      <c r="LR71" s="25"/>
      <c r="LS71" s="25"/>
      <c r="LT71" s="25"/>
      <c r="LU71" s="25"/>
      <c r="LV71" s="25"/>
      <c r="LW71" s="25"/>
      <c r="LX71" s="25"/>
      <c r="LY71" s="25"/>
      <c r="LZ71" s="25"/>
      <c r="MA71" s="25"/>
      <c r="MB71" s="25"/>
      <c r="MC71" s="25"/>
      <c r="MD71" s="25"/>
      <c r="ME71" s="25"/>
      <c r="MF71" s="25"/>
      <c r="MG71" s="25"/>
      <c r="MH71" s="25"/>
      <c r="MI71" s="25"/>
      <c r="MJ71" s="25"/>
      <c r="MK71" s="25"/>
      <c r="ML71" s="25"/>
      <c r="MM71" s="25"/>
      <c r="MN71" s="25"/>
      <c r="MO71" s="25"/>
      <c r="MP71" s="25"/>
      <c r="MQ71" s="25"/>
      <c r="MR71" s="25"/>
      <c r="MS71" s="25"/>
      <c r="MT71" s="25"/>
      <c r="MU71" s="25"/>
      <c r="MV71" s="25"/>
      <c r="MW71" s="25"/>
      <c r="MX71" s="25"/>
      <c r="MY71" s="25"/>
      <c r="MZ71" s="25"/>
      <c r="NA71" s="25"/>
      <c r="NB71" s="25"/>
      <c r="NC71" s="25"/>
      <c r="ND71" s="25"/>
      <c r="NE71" s="25"/>
      <c r="NF71" s="25"/>
      <c r="NG71" s="25"/>
      <c r="NH71" s="25"/>
      <c r="NI71" s="25"/>
      <c r="NJ71" s="25"/>
      <c r="NK71" s="25"/>
      <c r="NL71" s="25"/>
      <c r="NM71" s="25"/>
      <c r="NN71" s="25"/>
      <c r="NO71" s="25"/>
      <c r="NP71" s="25"/>
      <c r="NQ71" s="25"/>
      <c r="NR71" s="25"/>
      <c r="NS71" s="25"/>
      <c r="NT71" s="25"/>
      <c r="NU71" s="25"/>
      <c r="NV71" s="25"/>
      <c r="NW71" s="25"/>
      <c r="NX71" s="25"/>
      <c r="NY71" s="25"/>
      <c r="NZ71" s="25"/>
      <c r="OA71" s="25"/>
      <c r="OB71" s="25"/>
      <c r="OC71" s="25"/>
      <c r="OD71" s="25"/>
      <c r="OE71" s="25"/>
      <c r="OF71" s="25"/>
      <c r="OG71" s="25"/>
      <c r="OH71" s="25"/>
      <c r="OI71" s="25"/>
      <c r="OJ71" s="25"/>
      <c r="OK71" s="25"/>
      <c r="OL71" s="25"/>
      <c r="OM71" s="25"/>
      <c r="ON71" s="25"/>
      <c r="OO71" s="25"/>
      <c r="OP71" s="25"/>
      <c r="OQ71" s="25"/>
      <c r="OR71" s="25"/>
      <c r="OS71" s="25"/>
      <c r="OT71" s="25"/>
      <c r="OU71" s="25"/>
      <c r="OV71" s="25"/>
      <c r="OW71" s="25"/>
      <c r="OX71" s="25"/>
      <c r="OY71" s="25"/>
      <c r="OZ71" s="25"/>
      <c r="PA71" s="25"/>
      <c r="PB71" s="25"/>
      <c r="PC71" s="25"/>
      <c r="PD71" s="25"/>
      <c r="PE71" s="25"/>
      <c r="PF71" s="25"/>
      <c r="PG71" s="25"/>
      <c r="PH71" s="25"/>
      <c r="PI71" s="25"/>
      <c r="PJ71" s="25"/>
      <c r="PK71" s="25"/>
      <c r="PL71" s="25"/>
      <c r="PM71" s="25"/>
      <c r="PN71" s="25"/>
      <c r="PO71" s="25"/>
      <c r="PP71" s="25"/>
      <c r="PQ71" s="25"/>
      <c r="PR71" s="25"/>
      <c r="PS71" s="25"/>
      <c r="PT71" s="25"/>
      <c r="PU71" s="25"/>
      <c r="PV71" s="25"/>
      <c r="PW71" s="25"/>
      <c r="PX71" s="25"/>
      <c r="PY71" s="25"/>
      <c r="PZ71" s="25"/>
      <c r="QA71" s="25"/>
      <c r="QB71" s="25"/>
      <c r="QC71" s="25"/>
      <c r="QD71" s="25"/>
      <c r="QE71" s="25"/>
      <c r="QF71" s="25"/>
      <c r="QG71" s="25"/>
      <c r="QH71" s="25"/>
      <c r="QI71" s="25"/>
      <c r="QJ71" s="25"/>
      <c r="QK71" s="25"/>
      <c r="QL71" s="25"/>
      <c r="QM71" s="25"/>
      <c r="QN71" s="25"/>
      <c r="QO71" s="25"/>
      <c r="QP71" s="25"/>
      <c r="QQ71" s="25"/>
      <c r="QR71" s="25"/>
      <c r="QS71" s="25"/>
      <c r="QT71" s="25"/>
      <c r="QU71" s="25"/>
      <c r="QV71" s="25"/>
      <c r="QW71" s="25"/>
      <c r="QX71" s="25"/>
      <c r="QY71" s="25"/>
      <c r="QZ71" s="25"/>
      <c r="RA71" s="25"/>
      <c r="RB71" s="25"/>
      <c r="RC71" s="25"/>
      <c r="RD71" s="25"/>
      <c r="RE71" s="25"/>
      <c r="RF71" s="25"/>
      <c r="RG71" s="25"/>
      <c r="RH71" s="25"/>
      <c r="RI71" s="25"/>
      <c r="RJ71" s="25"/>
      <c r="RK71" s="25"/>
      <c r="RL71" s="25"/>
      <c r="RM71" s="25"/>
      <c r="RN71" s="25"/>
      <c r="RO71" s="25"/>
      <c r="RP71" s="25"/>
      <c r="RQ71" s="25"/>
      <c r="RR71" s="25"/>
      <c r="RS71" s="25"/>
      <c r="RT71" s="25"/>
      <c r="RU71" s="25"/>
      <c r="RV71" s="25"/>
      <c r="RW71" s="25"/>
      <c r="RX71" s="25"/>
      <c r="RY71" s="25"/>
      <c r="RZ71" s="25"/>
      <c r="SA71" s="25"/>
      <c r="SB71" s="25"/>
      <c r="SC71" s="25"/>
      <c r="SD71" s="25"/>
      <c r="SE71" s="25"/>
      <c r="SF71" s="25"/>
      <c r="SG71" s="25"/>
      <c r="SH71" s="25"/>
      <c r="SI71" s="25"/>
      <c r="SJ71" s="25"/>
      <c r="SK71" s="25"/>
      <c r="SL71" s="25"/>
      <c r="SM71" s="25"/>
      <c r="SN71" s="25"/>
      <c r="SO71" s="25"/>
      <c r="SP71" s="25"/>
      <c r="SQ71" s="25"/>
      <c r="SR71" s="25"/>
      <c r="SS71" s="25"/>
      <c r="ST71" s="25"/>
      <c r="SU71" s="25"/>
      <c r="SV71" s="25"/>
      <c r="SW71" s="25"/>
      <c r="SX71" s="25"/>
      <c r="SY71" s="25"/>
      <c r="SZ71" s="25"/>
      <c r="TA71" s="25"/>
      <c r="TB71" s="25"/>
      <c r="TC71" s="25"/>
      <c r="TD71" s="25"/>
      <c r="TE71" s="25"/>
      <c r="TF71" s="25"/>
      <c r="TG71" s="25"/>
      <c r="TH71" s="25"/>
      <c r="TI71" s="25"/>
      <c r="TJ71" s="25"/>
      <c r="TK71" s="25"/>
      <c r="TL71" s="25"/>
      <c r="TM71" s="25"/>
      <c r="TN71" s="25"/>
      <c r="TO71" s="25"/>
      <c r="TP71" s="25"/>
      <c r="TQ71" s="25"/>
      <c r="TR71" s="25"/>
      <c r="TS71" s="25"/>
      <c r="TT71" s="25"/>
      <c r="TU71" s="25"/>
      <c r="TV71" s="25"/>
      <c r="TW71" s="25"/>
      <c r="TX71" s="25"/>
      <c r="TY71" s="25"/>
      <c r="TZ71" s="25"/>
      <c r="UA71" s="25"/>
      <c r="UB71" s="25"/>
      <c r="UC71" s="25"/>
      <c r="UD71" s="25"/>
      <c r="UE71" s="25"/>
      <c r="UF71" s="25"/>
      <c r="UG71" s="25"/>
      <c r="UH71" s="25"/>
      <c r="UI71" s="25"/>
      <c r="UJ71" s="25"/>
      <c r="UK71" s="25"/>
      <c r="UL71" s="25"/>
      <c r="UM71" s="25"/>
      <c r="UN71" s="25"/>
      <c r="UO71" s="25"/>
      <c r="UP71" s="25"/>
      <c r="UQ71" s="25"/>
      <c r="UR71" s="25"/>
      <c r="US71" s="25"/>
      <c r="UT71" s="25"/>
      <c r="UU71" s="25"/>
      <c r="UV71" s="25"/>
      <c r="UW71" s="25"/>
      <c r="UX71" s="25"/>
      <c r="UY71" s="25"/>
      <c r="UZ71" s="25"/>
      <c r="VA71" s="25"/>
      <c r="VB71" s="25"/>
      <c r="VC71" s="25"/>
      <c r="VD71" s="25"/>
      <c r="VE71" s="25"/>
      <c r="VF71" s="25"/>
      <c r="VG71" s="25"/>
      <c r="VH71" s="25"/>
      <c r="VI71" s="25"/>
      <c r="VJ71" s="25"/>
      <c r="VK71" s="25"/>
      <c r="VL71" s="25"/>
      <c r="VM71" s="25"/>
      <c r="VN71" s="25"/>
      <c r="VO71" s="25"/>
      <c r="VP71" s="25"/>
      <c r="VQ71" s="25"/>
      <c r="VR71" s="25"/>
      <c r="VS71" s="25"/>
      <c r="VT71" s="25"/>
      <c r="VU71" s="25"/>
      <c r="VV71" s="25"/>
      <c r="VW71" s="25"/>
      <c r="VX71" s="25"/>
      <c r="VY71" s="25"/>
      <c r="VZ71" s="25"/>
      <c r="WA71" s="25"/>
      <c r="WB71" s="25"/>
      <c r="WC71" s="25"/>
      <c r="WD71" s="25"/>
      <c r="WE71" s="25"/>
      <c r="WF71" s="25"/>
      <c r="WG71" s="25"/>
      <c r="WH71" s="25"/>
      <c r="WI71" s="25"/>
      <c r="WJ71" s="25"/>
      <c r="WK71" s="25"/>
      <c r="WL71" s="25"/>
      <c r="WM71" s="25"/>
      <c r="WN71" s="25"/>
      <c r="WO71" s="25"/>
      <c r="WP71" s="25"/>
      <c r="WQ71" s="25"/>
      <c r="WR71" s="25"/>
      <c r="WS71" s="25"/>
      <c r="WT71" s="25"/>
      <c r="WU71" s="25"/>
      <c r="WV71" s="25"/>
      <c r="WW71" s="25"/>
      <c r="WX71" s="25"/>
      <c r="WY71" s="25"/>
      <c r="WZ71" s="25"/>
      <c r="XA71" s="25"/>
      <c r="XB71" s="25"/>
      <c r="XC71" s="25"/>
      <c r="XD71" s="25"/>
      <c r="XE71" s="25"/>
      <c r="XF71" s="25"/>
      <c r="XG71" s="25"/>
      <c r="XH71" s="25"/>
      <c r="XI71" s="25"/>
      <c r="XJ71" s="25"/>
      <c r="XK71" s="25"/>
      <c r="XL71" s="25"/>
      <c r="XM71" s="25"/>
      <c r="XN71" s="25"/>
      <c r="XO71" s="25"/>
      <c r="XP71" s="25"/>
      <c r="XQ71" s="25"/>
      <c r="XR71" s="25"/>
      <c r="XS71" s="25"/>
      <c r="XT71" s="25"/>
      <c r="XU71" s="25"/>
      <c r="XV71" s="25"/>
      <c r="XW71" s="25"/>
      <c r="XX71" s="25"/>
      <c r="XY71" s="25"/>
      <c r="XZ71" s="25"/>
      <c r="YA71" s="25"/>
      <c r="YB71" s="25"/>
      <c r="YC71" s="25"/>
      <c r="YD71" s="25"/>
      <c r="YE71" s="25"/>
      <c r="YF71" s="25"/>
      <c r="YG71" s="25"/>
      <c r="YH71" s="25"/>
      <c r="YI71" s="25"/>
      <c r="YJ71" s="25"/>
      <c r="YK71" s="25"/>
      <c r="YL71" s="25"/>
      <c r="YM71" s="25"/>
      <c r="YN71" s="25"/>
      <c r="YO71" s="25"/>
      <c r="YP71" s="25"/>
      <c r="YQ71" s="25"/>
      <c r="YR71" s="25"/>
      <c r="YS71" s="25"/>
      <c r="YT71" s="25"/>
      <c r="YU71" s="25"/>
      <c r="YV71" s="25"/>
      <c r="YW71" s="25"/>
      <c r="YX71" s="25"/>
      <c r="YY71" s="25"/>
      <c r="YZ71" s="25"/>
      <c r="ZA71" s="25"/>
      <c r="ZB71" s="25"/>
      <c r="ZC71" s="25"/>
      <c r="ZD71" s="25"/>
      <c r="ZE71" s="25"/>
      <c r="ZF71" s="25"/>
      <c r="ZG71" s="25"/>
      <c r="ZH71" s="25"/>
      <c r="ZI71" s="25"/>
      <c r="ZJ71" s="25"/>
      <c r="ZK71" s="25"/>
      <c r="ZL71" s="25"/>
      <c r="ZM71" s="25"/>
      <c r="ZN71" s="25"/>
      <c r="ZO71" s="25"/>
      <c r="ZP71" s="25"/>
      <c r="ZQ71" s="25"/>
      <c r="ZR71" s="25"/>
      <c r="ZS71" s="25"/>
      <c r="ZT71" s="25"/>
      <c r="ZU71" s="25"/>
      <c r="ZV71" s="25"/>
      <c r="ZW71" s="25"/>
      <c r="ZX71" s="25"/>
      <c r="ZY71" s="25"/>
      <c r="ZZ71" s="25"/>
      <c r="AAA71" s="25"/>
      <c r="AAB71" s="25"/>
      <c r="AAC71" s="25"/>
      <c r="AAD71" s="25"/>
      <c r="AAE71" s="25"/>
      <c r="AAF71" s="25"/>
      <c r="AAG71" s="25"/>
      <c r="AAH71" s="25"/>
      <c r="AAI71" s="25"/>
      <c r="AAJ71" s="25"/>
      <c r="AAK71" s="25"/>
      <c r="AAL71" s="25"/>
      <c r="AAM71" s="25"/>
      <c r="AAN71" s="25"/>
      <c r="AAO71" s="25"/>
      <c r="AAP71" s="25"/>
      <c r="AAQ71" s="25"/>
      <c r="AAR71" s="25"/>
      <c r="AAS71" s="25"/>
      <c r="AAT71" s="25"/>
      <c r="AAU71" s="25"/>
      <c r="AAV71" s="25"/>
      <c r="AAW71" s="25"/>
      <c r="AAX71" s="25"/>
      <c r="AAY71" s="25"/>
      <c r="AAZ71" s="25"/>
      <c r="ABA71" s="25"/>
      <c r="ABB71" s="25"/>
      <c r="ABC71" s="25"/>
      <c r="ABD71" s="25"/>
      <c r="ABE71" s="25"/>
      <c r="ABF71" s="25"/>
      <c r="ABG71" s="25"/>
      <c r="ABH71" s="25"/>
      <c r="ABI71" s="25"/>
      <c r="ABJ71" s="25"/>
      <c r="ABK71" s="25"/>
      <c r="ABL71" s="25"/>
      <c r="ABM71" s="25"/>
      <c r="ABN71" s="25"/>
      <c r="ABO71" s="25"/>
      <c r="ABP71" s="25"/>
      <c r="ABQ71" s="25"/>
      <c r="ABR71" s="25"/>
      <c r="ABS71" s="25"/>
      <c r="ABT71" s="25"/>
      <c r="ABU71" s="25"/>
      <c r="ABV71" s="25"/>
      <c r="ABW71" s="25"/>
      <c r="ABX71" s="25"/>
      <c r="ABY71" s="25"/>
      <c r="ABZ71" s="25"/>
      <c r="ACA71" s="25"/>
      <c r="ACB71" s="25"/>
      <c r="ACC71" s="25"/>
      <c r="ACD71" s="25"/>
      <c r="ACE71" s="25"/>
      <c r="ACF71" s="25"/>
      <c r="ACG71" s="25"/>
      <c r="ACH71" s="25"/>
      <c r="ACI71" s="25"/>
      <c r="ACJ71" s="25"/>
      <c r="ACK71" s="25"/>
      <c r="ACL71" s="25"/>
      <c r="ACM71" s="25"/>
      <c r="ACN71" s="25"/>
      <c r="ACO71" s="25"/>
      <c r="ACP71" s="25"/>
      <c r="ACQ71" s="25"/>
      <c r="ACR71" s="25"/>
      <c r="ACS71" s="25"/>
      <c r="ACT71" s="25"/>
      <c r="ACU71" s="25"/>
      <c r="ACV71" s="25"/>
      <c r="ACW71" s="25"/>
      <c r="ACX71" s="25"/>
      <c r="ACY71" s="25"/>
      <c r="ACZ71" s="25"/>
      <c r="ADA71" s="25"/>
      <c r="ADB71" s="25"/>
      <c r="ADC71" s="25"/>
      <c r="ADD71" s="25"/>
      <c r="ADE71" s="25"/>
      <c r="ADF71" s="25"/>
      <c r="ADG71" s="25"/>
      <c r="ADH71" s="25"/>
      <c r="ADI71" s="25"/>
      <c r="ADJ71" s="25"/>
      <c r="ADK71" s="25"/>
      <c r="ADL71" s="25"/>
      <c r="ADM71" s="25"/>
      <c r="ADN71" s="25"/>
      <c r="ADO71" s="25"/>
      <c r="ADP71" s="25"/>
      <c r="ADQ71" s="25"/>
      <c r="ADR71" s="25"/>
      <c r="ADS71" s="25"/>
      <c r="ADT71" s="25"/>
      <c r="ADU71" s="25"/>
      <c r="ADV71" s="25"/>
      <c r="ADW71" s="25"/>
      <c r="ADX71" s="25"/>
      <c r="ADY71" s="25"/>
      <c r="ADZ71" s="25"/>
      <c r="AEA71" s="25"/>
      <c r="AEB71" s="25"/>
      <c r="AEC71" s="25"/>
      <c r="AED71" s="25"/>
      <c r="AEE71" s="25"/>
      <c r="AEF71" s="25"/>
      <c r="AEG71" s="25"/>
      <c r="AEH71" s="25"/>
      <c r="AEI71" s="25"/>
      <c r="AEJ71" s="25"/>
      <c r="AEK71" s="25"/>
      <c r="AEL71" s="25"/>
      <c r="AEM71" s="25"/>
      <c r="AEN71" s="25"/>
      <c r="AEO71" s="25"/>
      <c r="AEP71" s="25"/>
      <c r="AEQ71" s="25"/>
      <c r="AER71" s="25"/>
      <c r="AES71" s="25"/>
      <c r="AET71" s="25"/>
      <c r="AEU71" s="25"/>
      <c r="AEV71" s="25"/>
      <c r="AEW71" s="25"/>
      <c r="AEX71" s="25"/>
      <c r="AEY71" s="25"/>
      <c r="AEZ71" s="25"/>
      <c r="AFA71" s="25"/>
      <c r="AFB71" s="25"/>
      <c r="AFC71" s="25"/>
      <c r="AFD71" s="25"/>
      <c r="AFE71" s="25"/>
      <c r="AFF71" s="25"/>
      <c r="AFG71" s="25"/>
      <c r="AFH71" s="25"/>
      <c r="AFI71" s="25"/>
      <c r="AFJ71" s="25"/>
      <c r="AFK71" s="25"/>
      <c r="AFL71" s="25"/>
      <c r="AFM71" s="25"/>
      <c r="AFN71" s="25"/>
      <c r="AFO71" s="25"/>
      <c r="AFP71" s="25"/>
      <c r="AFQ71" s="25"/>
      <c r="AFR71" s="25"/>
      <c r="AFS71" s="25"/>
      <c r="AFT71" s="25"/>
      <c r="AFU71" s="25"/>
      <c r="AFV71" s="25"/>
      <c r="AFW71" s="25"/>
      <c r="AFX71" s="25"/>
      <c r="AFY71" s="25"/>
      <c r="AFZ71" s="25"/>
      <c r="AGA71" s="25"/>
      <c r="AGB71" s="25"/>
      <c r="AGC71" s="25"/>
      <c r="AGD71" s="25"/>
      <c r="AGE71" s="25"/>
      <c r="AGF71" s="25"/>
      <c r="AGG71" s="25"/>
      <c r="AGH71" s="25"/>
      <c r="AGI71" s="25"/>
      <c r="AGJ71" s="25"/>
      <c r="AGK71" s="25"/>
      <c r="AGL71" s="25"/>
      <c r="AGM71" s="25"/>
      <c r="AGN71" s="25"/>
      <c r="AGO71" s="25"/>
      <c r="AGP71" s="25"/>
      <c r="AGQ71" s="25"/>
      <c r="AGR71" s="25"/>
      <c r="AGS71" s="25"/>
      <c r="AGT71" s="25"/>
      <c r="AGU71" s="25"/>
      <c r="AGV71" s="25"/>
      <c r="AGW71" s="25"/>
      <c r="AGX71" s="25"/>
      <c r="AGY71" s="25"/>
      <c r="AGZ71" s="25"/>
      <c r="AHA71" s="25"/>
      <c r="AHB71" s="25"/>
      <c r="AHC71" s="25"/>
      <c r="AHD71" s="25"/>
      <c r="AHE71" s="25"/>
      <c r="AHF71" s="25"/>
      <c r="AHG71" s="25"/>
      <c r="AHH71" s="25"/>
      <c r="AHI71" s="25"/>
      <c r="AHJ71" s="25"/>
      <c r="AHK71" s="25"/>
      <c r="AHL71" s="25"/>
      <c r="AHM71" s="25"/>
      <c r="AHN71" s="25"/>
      <c r="AHO71" s="25"/>
      <c r="AHP71" s="25"/>
      <c r="AHQ71" s="25"/>
      <c r="AHR71" s="25"/>
      <c r="AHS71" s="25"/>
      <c r="AHT71" s="25"/>
      <c r="AHU71" s="25"/>
      <c r="AHV71" s="25"/>
      <c r="AHW71" s="25"/>
      <c r="AHX71" s="25"/>
      <c r="AHY71" s="25"/>
      <c r="AHZ71" s="25"/>
      <c r="AIA71" s="25"/>
      <c r="AIB71" s="25"/>
      <c r="AIC71" s="25"/>
      <c r="AID71" s="25"/>
      <c r="AIE71" s="25"/>
      <c r="AIF71" s="25"/>
      <c r="AIG71" s="25"/>
      <c r="AIH71" s="25"/>
      <c r="AII71" s="25"/>
      <c r="AIJ71" s="25"/>
      <c r="AIK71" s="25"/>
      <c r="AIL71" s="25"/>
      <c r="AIM71" s="25"/>
      <c r="AIN71" s="25"/>
      <c r="AIO71" s="25"/>
      <c r="AIP71" s="25"/>
      <c r="AIQ71" s="25"/>
      <c r="AIR71" s="25"/>
      <c r="AIS71" s="25"/>
      <c r="AIT71" s="25"/>
      <c r="AIU71" s="25"/>
      <c r="AIV71" s="25"/>
      <c r="AIW71" s="25"/>
      <c r="AIX71" s="25"/>
      <c r="AIY71" s="25"/>
      <c r="AIZ71" s="25"/>
      <c r="AJA71" s="25"/>
      <c r="AJB71" s="25"/>
      <c r="AJC71" s="25"/>
      <c r="AJD71" s="25"/>
      <c r="AJE71" s="25"/>
      <c r="AJF71" s="25"/>
      <c r="AJG71" s="25"/>
      <c r="AJH71" s="25"/>
      <c r="AJI71" s="25"/>
      <c r="AJJ71" s="25"/>
      <c r="AJK71" s="25"/>
      <c r="AJL71" s="25"/>
      <c r="AJM71" s="25"/>
      <c r="AJN71" s="25"/>
      <c r="AJO71" s="25"/>
      <c r="AJP71" s="25"/>
      <c r="AJQ71" s="25"/>
      <c r="AJR71" s="25"/>
      <c r="AJS71" s="25"/>
      <c r="AJT71" s="25"/>
      <c r="AJU71" s="25"/>
      <c r="AJV71" s="25"/>
      <c r="AJW71" s="25"/>
      <c r="AJX71" s="25"/>
      <c r="AJY71" s="25"/>
      <c r="AJZ71" s="25"/>
      <c r="AKA71" s="25"/>
      <c r="AKB71" s="25"/>
      <c r="AKC71" s="25"/>
      <c r="AKD71" s="25"/>
      <c r="AKE71" s="25"/>
      <c r="AKF71" s="25"/>
      <c r="AKG71" s="25"/>
      <c r="AKH71" s="25"/>
      <c r="AKI71" s="25"/>
      <c r="AKJ71" s="25"/>
      <c r="AKK71" s="25"/>
      <c r="AKL71" s="25"/>
      <c r="AKM71" s="25"/>
      <c r="AKN71" s="25"/>
      <c r="AKO71" s="25"/>
      <c r="AKP71" s="25"/>
      <c r="AKQ71" s="25"/>
      <c r="AKR71" s="25"/>
      <c r="AKS71" s="25"/>
      <c r="AKT71" s="25"/>
      <c r="AKU71" s="25"/>
      <c r="AKV71" s="25"/>
      <c r="AKW71" s="25"/>
      <c r="AKX71" s="25"/>
      <c r="AKY71" s="25"/>
      <c r="AKZ71" s="25"/>
      <c r="ALA71" s="25"/>
      <c r="ALB71" s="25"/>
      <c r="ALC71" s="25"/>
      <c r="ALD71" s="25"/>
      <c r="ALE71" s="25"/>
      <c r="ALF71" s="25"/>
      <c r="ALG71" s="25"/>
      <c r="ALH71" s="25"/>
      <c r="ALI71" s="25"/>
      <c r="ALJ71" s="25"/>
      <c r="ALK71" s="25"/>
      <c r="ALL71" s="25"/>
      <c r="ALM71" s="25"/>
      <c r="ALN71" s="25"/>
      <c r="ALO71" s="25"/>
      <c r="ALP71" s="25"/>
      <c r="ALQ71" s="25"/>
      <c r="ALR71" s="25"/>
      <c r="ALS71" s="25"/>
      <c r="ALT71" s="25"/>
      <c r="ALU71" s="25"/>
      <c r="ALV71" s="25"/>
      <c r="ALW71" s="25"/>
      <c r="ALX71" s="25"/>
      <c r="ALY71" s="25"/>
      <c r="ALZ71" s="25"/>
      <c r="AMA71" s="25"/>
      <c r="AMB71" s="25"/>
      <c r="AMC71" s="25"/>
      <c r="AMD71" s="25"/>
      <c r="AME71" s="25"/>
      <c r="AMF71" s="25"/>
      <c r="AMG71" s="25"/>
      <c r="AMH71" s="25"/>
      <c r="AMI71" s="25"/>
      <c r="AMJ71" s="25"/>
      <c r="AMK71" s="25"/>
      <c r="AML71" s="25"/>
      <c r="AMM71" s="25"/>
      <c r="AMN71" s="25"/>
      <c r="AMO71" s="25"/>
      <c r="AMP71" s="25"/>
      <c r="AMQ71" s="25"/>
      <c r="AMR71" s="25"/>
      <c r="AMS71" s="25"/>
      <c r="AMT71" s="25"/>
      <c r="AMU71" s="25"/>
      <c r="AMV71" s="25"/>
      <c r="AMW71" s="25"/>
      <c r="AMX71" s="25"/>
      <c r="AMY71" s="25"/>
      <c r="AMZ71" s="25"/>
      <c r="ANA71" s="25"/>
      <c r="ANB71" s="25"/>
      <c r="ANC71" s="25"/>
      <c r="AND71" s="25"/>
      <c r="ANE71" s="25"/>
      <c r="ANF71" s="25"/>
      <c r="ANG71" s="25"/>
      <c r="ANH71" s="25"/>
      <c r="ANI71" s="25"/>
      <c r="ANJ71" s="25"/>
      <c r="ANK71" s="25"/>
      <c r="ANL71" s="25"/>
      <c r="ANM71" s="25"/>
      <c r="ANN71" s="25"/>
      <c r="ANO71" s="25"/>
      <c r="ANP71" s="25"/>
      <c r="ANQ71" s="25"/>
      <c r="ANR71" s="25"/>
      <c r="ANS71" s="25"/>
      <c r="ANT71" s="25"/>
      <c r="ANU71" s="25"/>
      <c r="ANV71" s="25"/>
      <c r="ANW71" s="25"/>
      <c r="ANX71" s="25"/>
      <c r="ANY71" s="25"/>
      <c r="ANZ71" s="25"/>
      <c r="AOA71" s="25"/>
      <c r="AOB71" s="25"/>
      <c r="AOC71" s="25"/>
      <c r="AOD71" s="25"/>
      <c r="AOE71" s="25"/>
      <c r="AOF71" s="25"/>
      <c r="AOG71" s="25"/>
      <c r="AOH71" s="25"/>
      <c r="AOI71" s="25"/>
      <c r="AOJ71" s="25"/>
      <c r="AOK71" s="25"/>
      <c r="AOL71" s="25"/>
      <c r="AOM71" s="25"/>
      <c r="AON71" s="25"/>
      <c r="AOO71" s="25"/>
      <c r="AOP71" s="25"/>
      <c r="AOQ71" s="25"/>
      <c r="AOR71" s="25"/>
      <c r="AOS71" s="25"/>
      <c r="AOT71" s="25"/>
      <c r="AOU71" s="25"/>
      <c r="AOV71" s="25"/>
      <c r="AOW71" s="25"/>
      <c r="AOX71" s="25"/>
      <c r="AOY71" s="25"/>
      <c r="AOZ71" s="25"/>
      <c r="APA71" s="25"/>
      <c r="APB71" s="25"/>
      <c r="APC71" s="25"/>
      <c r="APD71" s="25"/>
      <c r="APE71" s="25"/>
      <c r="APF71" s="25"/>
      <c r="APG71" s="25"/>
      <c r="APH71" s="25"/>
      <c r="API71" s="25"/>
      <c r="APJ71" s="25"/>
      <c r="APK71" s="25"/>
      <c r="APL71" s="25"/>
      <c r="APM71" s="25"/>
      <c r="APN71" s="25"/>
      <c r="APO71" s="25"/>
      <c r="APP71" s="25"/>
      <c r="APQ71" s="25"/>
      <c r="APR71" s="25"/>
      <c r="APS71" s="25"/>
      <c r="APT71" s="25"/>
      <c r="APU71" s="25"/>
      <c r="APV71" s="25"/>
      <c r="APW71" s="25"/>
      <c r="APX71" s="25"/>
      <c r="APY71" s="25"/>
      <c r="APZ71" s="25"/>
      <c r="AQA71" s="25"/>
      <c r="AQB71" s="25"/>
      <c r="AQC71" s="25"/>
      <c r="AQD71" s="25"/>
      <c r="AQE71" s="25"/>
      <c r="AQF71" s="25"/>
      <c r="AQG71" s="25"/>
      <c r="AQH71" s="25"/>
      <c r="AQI71" s="25"/>
      <c r="AQJ71" s="25"/>
      <c r="AQK71" s="25"/>
      <c r="AQL71" s="25"/>
      <c r="AQM71" s="25"/>
      <c r="AQN71" s="25"/>
      <c r="AQO71" s="25"/>
      <c r="AQP71" s="25"/>
      <c r="AQQ71" s="25"/>
      <c r="AQR71" s="25"/>
      <c r="AQS71" s="25"/>
      <c r="AQT71" s="25"/>
      <c r="AQU71" s="25"/>
      <c r="AQV71" s="25"/>
      <c r="AQW71" s="25"/>
      <c r="AQX71" s="25"/>
      <c r="AQY71" s="25"/>
      <c r="AQZ71" s="25"/>
      <c r="ARA71" s="25"/>
      <c r="ARB71" s="25"/>
      <c r="ARC71" s="25"/>
      <c r="ARD71" s="25"/>
      <c r="ARE71" s="25"/>
      <c r="ARF71" s="25"/>
      <c r="ARG71" s="25"/>
      <c r="ARH71" s="25"/>
      <c r="ARI71" s="25"/>
      <c r="ARJ71" s="25"/>
      <c r="ARK71" s="25"/>
      <c r="ARL71" s="25"/>
      <c r="ARM71" s="25"/>
      <c r="ARN71" s="25"/>
      <c r="ARO71" s="25"/>
      <c r="ARP71" s="25"/>
      <c r="ARQ71" s="25"/>
      <c r="ARR71" s="25"/>
      <c r="ARS71" s="25"/>
      <c r="ART71" s="25"/>
      <c r="ARU71" s="25"/>
      <c r="ARV71" s="25"/>
      <c r="ARW71" s="25"/>
      <c r="ARX71" s="25"/>
      <c r="ARY71" s="25"/>
      <c r="ARZ71" s="25"/>
      <c r="ASA71" s="25"/>
      <c r="ASB71" s="25"/>
      <c r="ASC71" s="25"/>
      <c r="ASD71" s="25"/>
      <c r="ASE71" s="25"/>
      <c r="ASF71" s="25"/>
      <c r="ASG71" s="25"/>
      <c r="ASH71" s="25"/>
      <c r="ASI71" s="25"/>
      <c r="ASJ71" s="25"/>
      <c r="ASK71" s="25"/>
      <c r="ASL71" s="25"/>
      <c r="ASM71" s="25"/>
      <c r="ASN71" s="25"/>
      <c r="ASO71" s="25"/>
      <c r="ASP71" s="25"/>
      <c r="ASQ71" s="25"/>
      <c r="ASR71" s="25"/>
      <c r="ASS71" s="25"/>
      <c r="AST71" s="25"/>
      <c r="ASU71" s="25"/>
      <c r="ASV71" s="25"/>
      <c r="ASW71" s="25"/>
      <c r="ASX71" s="25"/>
      <c r="ASY71" s="25"/>
      <c r="ASZ71" s="25"/>
      <c r="ATA71" s="25"/>
      <c r="ATB71" s="25"/>
      <c r="ATC71" s="25"/>
      <c r="ATD71" s="25"/>
      <c r="ATE71" s="25"/>
      <c r="ATF71" s="25"/>
      <c r="ATG71" s="25"/>
      <c r="ATH71" s="25"/>
      <c r="ATI71" s="25"/>
      <c r="ATJ71" s="25"/>
      <c r="ATK71" s="25"/>
      <c r="ATL71" s="25"/>
      <c r="ATM71" s="25"/>
      <c r="ATN71" s="25"/>
      <c r="ATO71" s="25"/>
      <c r="ATP71" s="25"/>
      <c r="ATQ71" s="25"/>
      <c r="ATR71" s="25"/>
      <c r="ATS71" s="25"/>
      <c r="ATT71" s="25"/>
      <c r="ATU71" s="25"/>
      <c r="ATV71" s="25"/>
      <c r="ATW71" s="25"/>
      <c r="ATX71" s="25"/>
      <c r="ATY71" s="25"/>
      <c r="ATZ71" s="25"/>
      <c r="AUA71" s="25"/>
      <c r="AUB71" s="25"/>
      <c r="AUC71" s="25"/>
      <c r="AUD71" s="25"/>
      <c r="AUE71" s="25"/>
      <c r="AUF71" s="25"/>
      <c r="AUG71" s="25"/>
      <c r="AUH71" s="25"/>
      <c r="AUI71" s="25"/>
      <c r="AUJ71" s="25"/>
      <c r="AUK71" s="25"/>
      <c r="AUL71" s="25"/>
      <c r="AUM71" s="25"/>
      <c r="AUN71" s="25"/>
      <c r="AUO71" s="25"/>
      <c r="AUP71" s="25"/>
      <c r="AUQ71" s="25"/>
      <c r="AUR71" s="25"/>
      <c r="AUS71" s="25"/>
      <c r="AUT71" s="25"/>
      <c r="AUU71" s="25"/>
      <c r="AUV71" s="25"/>
      <c r="AUW71" s="25"/>
      <c r="AUX71" s="25"/>
      <c r="AUY71" s="25"/>
      <c r="AUZ71" s="25"/>
      <c r="AVA71" s="25"/>
      <c r="AVB71" s="25"/>
      <c r="AVC71" s="25"/>
      <c r="AVD71" s="25"/>
      <c r="AVE71" s="25"/>
      <c r="AVF71" s="25"/>
      <c r="AVG71" s="25"/>
      <c r="AVH71" s="25"/>
      <c r="AVI71" s="25"/>
      <c r="AVJ71" s="25"/>
      <c r="AVK71" s="25"/>
      <c r="AVL71" s="25"/>
      <c r="AVM71" s="25"/>
      <c r="AVN71" s="25"/>
      <c r="AVO71" s="25"/>
      <c r="AVP71" s="25"/>
      <c r="AVQ71" s="25"/>
      <c r="AVR71" s="25"/>
      <c r="AVS71" s="25"/>
      <c r="AVT71" s="25"/>
      <c r="AVU71" s="25"/>
    </row>
    <row r="72" spans="1:1269" x14ac:dyDescent="0.25">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c r="IV72" s="25"/>
      <c r="IW72" s="25"/>
      <c r="IX72" s="25"/>
      <c r="IY72" s="25"/>
      <c r="IZ72" s="25"/>
      <c r="JA72" s="25"/>
      <c r="JB72" s="25"/>
      <c r="JC72" s="25"/>
      <c r="JD72" s="25"/>
      <c r="JE72" s="25"/>
      <c r="JF72" s="25"/>
      <c r="JG72" s="25"/>
      <c r="JH72" s="25"/>
      <c r="JI72" s="25"/>
      <c r="JJ72" s="25"/>
      <c r="JK72" s="25"/>
      <c r="JL72" s="25"/>
      <c r="JM72" s="25"/>
      <c r="JN72" s="25"/>
      <c r="JO72" s="25"/>
      <c r="JP72" s="25"/>
      <c r="JQ72" s="25"/>
      <c r="JR72" s="25"/>
      <c r="JS72" s="25"/>
      <c r="JT72" s="25"/>
      <c r="JU72" s="25"/>
      <c r="JV72" s="25"/>
      <c r="JW72" s="25"/>
      <c r="JX72" s="25"/>
      <c r="JY72" s="25"/>
      <c r="JZ72" s="25"/>
      <c r="KA72" s="25"/>
      <c r="KB72" s="25"/>
      <c r="KC72" s="25"/>
      <c r="KD72" s="25"/>
      <c r="KE72" s="25"/>
      <c r="KF72" s="25"/>
      <c r="KG72" s="25"/>
      <c r="KH72" s="25"/>
      <c r="KI72" s="25"/>
      <c r="KJ72" s="25"/>
      <c r="KK72" s="25"/>
      <c r="KL72" s="25"/>
      <c r="KM72" s="25"/>
      <c r="KN72" s="25"/>
      <c r="KO72" s="25"/>
      <c r="KP72" s="25"/>
      <c r="KQ72" s="25"/>
      <c r="KR72" s="25"/>
      <c r="KS72" s="25"/>
      <c r="KT72" s="25"/>
      <c r="KU72" s="25"/>
      <c r="KV72" s="25"/>
      <c r="KW72" s="25"/>
      <c r="KX72" s="25"/>
      <c r="KY72" s="25"/>
      <c r="KZ72" s="25"/>
      <c r="LA72" s="25"/>
      <c r="LB72" s="25"/>
      <c r="LC72" s="25"/>
      <c r="LD72" s="25"/>
      <c r="LE72" s="25"/>
      <c r="LF72" s="25"/>
      <c r="LG72" s="25"/>
      <c r="LH72" s="25"/>
      <c r="LI72" s="25"/>
      <c r="LJ72" s="25"/>
      <c r="LK72" s="25"/>
      <c r="LL72" s="25"/>
      <c r="LM72" s="25"/>
      <c r="LN72" s="25"/>
      <c r="LO72" s="25"/>
      <c r="LP72" s="25"/>
      <c r="LQ72" s="25"/>
      <c r="LR72" s="25"/>
      <c r="LS72" s="25"/>
      <c r="LT72" s="25"/>
      <c r="LU72" s="25"/>
      <c r="LV72" s="25"/>
      <c r="LW72" s="25"/>
      <c r="LX72" s="25"/>
      <c r="LY72" s="25"/>
      <c r="LZ72" s="25"/>
      <c r="MA72" s="25"/>
      <c r="MB72" s="25"/>
      <c r="MC72" s="25"/>
      <c r="MD72" s="25"/>
      <c r="ME72" s="25"/>
      <c r="MF72" s="25"/>
      <c r="MG72" s="25"/>
      <c r="MH72" s="25"/>
      <c r="MI72" s="25"/>
      <c r="MJ72" s="25"/>
      <c r="MK72" s="25"/>
      <c r="ML72" s="25"/>
      <c r="MM72" s="25"/>
      <c r="MN72" s="25"/>
      <c r="MO72" s="25"/>
      <c r="MP72" s="25"/>
      <c r="MQ72" s="25"/>
      <c r="MR72" s="25"/>
      <c r="MS72" s="25"/>
      <c r="MT72" s="25"/>
      <c r="MU72" s="25"/>
      <c r="MV72" s="25"/>
      <c r="MW72" s="25"/>
      <c r="MX72" s="25"/>
      <c r="MY72" s="25"/>
      <c r="MZ72" s="25"/>
      <c r="NA72" s="25"/>
      <c r="NB72" s="25"/>
      <c r="NC72" s="25"/>
      <c r="ND72" s="25"/>
      <c r="NE72" s="25"/>
      <c r="NF72" s="25"/>
      <c r="NG72" s="25"/>
      <c r="NH72" s="25"/>
      <c r="NI72" s="25"/>
      <c r="NJ72" s="25"/>
      <c r="NK72" s="25"/>
      <c r="NL72" s="25"/>
      <c r="NM72" s="25"/>
      <c r="NN72" s="25"/>
      <c r="NO72" s="25"/>
      <c r="NP72" s="25"/>
      <c r="NQ72" s="25"/>
      <c r="NR72" s="25"/>
      <c r="NS72" s="25"/>
      <c r="NT72" s="25"/>
      <c r="NU72" s="25"/>
      <c r="NV72" s="25"/>
      <c r="NW72" s="25"/>
      <c r="NX72" s="25"/>
      <c r="NY72" s="25"/>
      <c r="NZ72" s="25"/>
      <c r="OA72" s="25"/>
      <c r="OB72" s="25"/>
      <c r="OC72" s="25"/>
      <c r="OD72" s="25"/>
      <c r="OE72" s="25"/>
      <c r="OF72" s="25"/>
      <c r="OG72" s="25"/>
      <c r="OH72" s="25"/>
      <c r="OI72" s="25"/>
      <c r="OJ72" s="25"/>
      <c r="OK72" s="25"/>
      <c r="OL72" s="25"/>
      <c r="OM72" s="25"/>
      <c r="ON72" s="25"/>
      <c r="OO72" s="25"/>
      <c r="OP72" s="25"/>
      <c r="OQ72" s="25"/>
      <c r="OR72" s="25"/>
      <c r="OS72" s="25"/>
      <c r="OT72" s="25"/>
      <c r="OU72" s="25"/>
      <c r="OV72" s="25"/>
      <c r="OW72" s="25"/>
      <c r="OX72" s="25"/>
      <c r="OY72" s="25"/>
      <c r="OZ72" s="25"/>
      <c r="PA72" s="25"/>
      <c r="PB72" s="25"/>
      <c r="PC72" s="25"/>
      <c r="PD72" s="25"/>
      <c r="PE72" s="25"/>
      <c r="PF72" s="25"/>
      <c r="PG72" s="25"/>
      <c r="PH72" s="25"/>
      <c r="PI72" s="25"/>
      <c r="PJ72" s="25"/>
      <c r="PK72" s="25"/>
      <c r="PL72" s="25"/>
      <c r="PM72" s="25"/>
      <c r="PN72" s="25"/>
      <c r="PO72" s="25"/>
      <c r="PP72" s="25"/>
      <c r="PQ72" s="25"/>
      <c r="PR72" s="25"/>
      <c r="PS72" s="25"/>
      <c r="PT72" s="25"/>
      <c r="PU72" s="25"/>
      <c r="PV72" s="25"/>
      <c r="PW72" s="25"/>
      <c r="PX72" s="25"/>
      <c r="PY72" s="25"/>
      <c r="PZ72" s="25"/>
      <c r="QA72" s="25"/>
      <c r="QB72" s="25"/>
      <c r="QC72" s="25"/>
      <c r="QD72" s="25"/>
      <c r="QE72" s="25"/>
      <c r="QF72" s="25"/>
      <c r="QG72" s="25"/>
      <c r="QH72" s="25"/>
      <c r="QI72" s="25"/>
      <c r="QJ72" s="25"/>
      <c r="QK72" s="25"/>
      <c r="QL72" s="25"/>
      <c r="QM72" s="25"/>
      <c r="QN72" s="25"/>
      <c r="QO72" s="25"/>
      <c r="QP72" s="25"/>
      <c r="QQ72" s="25"/>
      <c r="QR72" s="25"/>
      <c r="QS72" s="25"/>
      <c r="QT72" s="25"/>
      <c r="QU72" s="25"/>
      <c r="QV72" s="25"/>
      <c r="QW72" s="25"/>
      <c r="QX72" s="25"/>
      <c r="QY72" s="25"/>
      <c r="QZ72" s="25"/>
      <c r="RA72" s="25"/>
      <c r="RB72" s="25"/>
      <c r="RC72" s="25"/>
      <c r="RD72" s="25"/>
      <c r="RE72" s="25"/>
      <c r="RF72" s="25"/>
      <c r="RG72" s="25"/>
      <c r="RH72" s="25"/>
      <c r="RI72" s="25"/>
      <c r="RJ72" s="25"/>
      <c r="RK72" s="25"/>
      <c r="RL72" s="25"/>
      <c r="RM72" s="25"/>
      <c r="RN72" s="25"/>
      <c r="RO72" s="25"/>
      <c r="RP72" s="25"/>
      <c r="RQ72" s="25"/>
      <c r="RR72" s="25"/>
      <c r="RS72" s="25"/>
      <c r="RT72" s="25"/>
      <c r="RU72" s="25"/>
      <c r="RV72" s="25"/>
      <c r="RW72" s="25"/>
      <c r="RX72" s="25"/>
      <c r="RY72" s="25"/>
      <c r="RZ72" s="25"/>
      <c r="SA72" s="25"/>
      <c r="SB72" s="25"/>
      <c r="SC72" s="25"/>
      <c r="SD72" s="25"/>
      <c r="SE72" s="25"/>
      <c r="SF72" s="25"/>
      <c r="SG72" s="25"/>
      <c r="SH72" s="25"/>
      <c r="SI72" s="25"/>
      <c r="SJ72" s="25"/>
      <c r="SK72" s="25"/>
      <c r="SL72" s="25"/>
      <c r="SM72" s="25"/>
      <c r="SN72" s="25"/>
      <c r="SO72" s="25"/>
      <c r="SP72" s="25"/>
      <c r="SQ72" s="25"/>
      <c r="SR72" s="25"/>
      <c r="SS72" s="25"/>
      <c r="ST72" s="25"/>
      <c r="SU72" s="25"/>
      <c r="SV72" s="25"/>
      <c r="SW72" s="25"/>
      <c r="SX72" s="25"/>
      <c r="SY72" s="25"/>
      <c r="SZ72" s="25"/>
      <c r="TA72" s="25"/>
      <c r="TB72" s="25"/>
      <c r="TC72" s="25"/>
      <c r="TD72" s="25"/>
      <c r="TE72" s="25"/>
      <c r="TF72" s="25"/>
      <c r="TG72" s="25"/>
      <c r="TH72" s="25"/>
      <c r="TI72" s="25"/>
      <c r="TJ72" s="25"/>
      <c r="TK72" s="25"/>
      <c r="TL72" s="25"/>
      <c r="TM72" s="25"/>
      <c r="TN72" s="25"/>
      <c r="TO72" s="25"/>
      <c r="TP72" s="25"/>
      <c r="TQ72" s="25"/>
      <c r="TR72" s="25"/>
      <c r="TS72" s="25"/>
      <c r="TT72" s="25"/>
      <c r="TU72" s="25"/>
      <c r="TV72" s="25"/>
      <c r="TW72" s="25"/>
      <c r="TX72" s="25"/>
      <c r="TY72" s="25"/>
      <c r="TZ72" s="25"/>
      <c r="UA72" s="25"/>
      <c r="UB72" s="25"/>
      <c r="UC72" s="25"/>
      <c r="UD72" s="25"/>
      <c r="UE72" s="25"/>
      <c r="UF72" s="25"/>
      <c r="UG72" s="25"/>
      <c r="UH72" s="25"/>
      <c r="UI72" s="25"/>
      <c r="UJ72" s="25"/>
      <c r="UK72" s="25"/>
      <c r="UL72" s="25"/>
      <c r="UM72" s="25"/>
      <c r="UN72" s="25"/>
      <c r="UO72" s="25"/>
      <c r="UP72" s="25"/>
      <c r="UQ72" s="25"/>
      <c r="UR72" s="25"/>
      <c r="US72" s="25"/>
      <c r="UT72" s="25"/>
      <c r="UU72" s="25"/>
      <c r="UV72" s="25"/>
      <c r="UW72" s="25"/>
      <c r="UX72" s="25"/>
      <c r="UY72" s="25"/>
      <c r="UZ72" s="25"/>
      <c r="VA72" s="25"/>
      <c r="VB72" s="25"/>
      <c r="VC72" s="25"/>
      <c r="VD72" s="25"/>
      <c r="VE72" s="25"/>
      <c r="VF72" s="25"/>
      <c r="VG72" s="25"/>
      <c r="VH72" s="25"/>
      <c r="VI72" s="25"/>
      <c r="VJ72" s="25"/>
      <c r="VK72" s="25"/>
      <c r="VL72" s="25"/>
      <c r="VM72" s="25"/>
      <c r="VN72" s="25"/>
      <c r="VO72" s="25"/>
      <c r="VP72" s="25"/>
      <c r="VQ72" s="25"/>
      <c r="VR72" s="25"/>
      <c r="VS72" s="25"/>
      <c r="VT72" s="25"/>
      <c r="VU72" s="25"/>
      <c r="VV72" s="25"/>
      <c r="VW72" s="25"/>
      <c r="VX72" s="25"/>
      <c r="VY72" s="25"/>
      <c r="VZ72" s="25"/>
      <c r="WA72" s="25"/>
      <c r="WB72" s="25"/>
      <c r="WC72" s="25"/>
      <c r="WD72" s="25"/>
      <c r="WE72" s="25"/>
      <c r="WF72" s="25"/>
      <c r="WG72" s="25"/>
      <c r="WH72" s="25"/>
      <c r="WI72" s="25"/>
      <c r="WJ72" s="25"/>
      <c r="WK72" s="25"/>
      <c r="WL72" s="25"/>
      <c r="WM72" s="25"/>
      <c r="WN72" s="25"/>
      <c r="WO72" s="25"/>
      <c r="WP72" s="25"/>
      <c r="WQ72" s="25"/>
      <c r="WR72" s="25"/>
      <c r="WS72" s="25"/>
      <c r="WT72" s="25"/>
      <c r="WU72" s="25"/>
      <c r="WV72" s="25"/>
      <c r="WW72" s="25"/>
      <c r="WX72" s="25"/>
      <c r="WY72" s="25"/>
      <c r="WZ72" s="25"/>
      <c r="XA72" s="25"/>
      <c r="XB72" s="25"/>
      <c r="XC72" s="25"/>
      <c r="XD72" s="25"/>
      <c r="XE72" s="25"/>
      <c r="XF72" s="25"/>
      <c r="XG72" s="25"/>
      <c r="XH72" s="25"/>
      <c r="XI72" s="25"/>
      <c r="XJ72" s="25"/>
      <c r="XK72" s="25"/>
      <c r="XL72" s="25"/>
      <c r="XM72" s="25"/>
      <c r="XN72" s="25"/>
      <c r="XO72" s="25"/>
      <c r="XP72" s="25"/>
      <c r="XQ72" s="25"/>
      <c r="XR72" s="25"/>
      <c r="XS72" s="25"/>
      <c r="XT72" s="25"/>
      <c r="XU72" s="25"/>
      <c r="XV72" s="25"/>
      <c r="XW72" s="25"/>
      <c r="XX72" s="25"/>
      <c r="XY72" s="25"/>
      <c r="XZ72" s="25"/>
      <c r="YA72" s="25"/>
      <c r="YB72" s="25"/>
      <c r="YC72" s="25"/>
      <c r="YD72" s="25"/>
      <c r="YE72" s="25"/>
      <c r="YF72" s="25"/>
      <c r="YG72" s="25"/>
      <c r="YH72" s="25"/>
      <c r="YI72" s="25"/>
      <c r="YJ72" s="25"/>
      <c r="YK72" s="25"/>
      <c r="YL72" s="25"/>
      <c r="YM72" s="25"/>
      <c r="YN72" s="25"/>
      <c r="YO72" s="25"/>
      <c r="YP72" s="25"/>
      <c r="YQ72" s="25"/>
      <c r="YR72" s="25"/>
      <c r="YS72" s="25"/>
      <c r="YT72" s="25"/>
      <c r="YU72" s="25"/>
      <c r="YV72" s="25"/>
      <c r="YW72" s="25"/>
      <c r="YX72" s="25"/>
      <c r="YY72" s="25"/>
      <c r="YZ72" s="25"/>
      <c r="ZA72" s="25"/>
      <c r="ZB72" s="25"/>
      <c r="ZC72" s="25"/>
      <c r="ZD72" s="25"/>
      <c r="ZE72" s="25"/>
      <c r="ZF72" s="25"/>
      <c r="ZG72" s="25"/>
      <c r="ZH72" s="25"/>
      <c r="ZI72" s="25"/>
      <c r="ZJ72" s="25"/>
      <c r="ZK72" s="25"/>
      <c r="ZL72" s="25"/>
      <c r="ZM72" s="25"/>
      <c r="ZN72" s="25"/>
      <c r="ZO72" s="25"/>
      <c r="ZP72" s="25"/>
      <c r="ZQ72" s="25"/>
      <c r="ZR72" s="25"/>
      <c r="ZS72" s="25"/>
      <c r="ZT72" s="25"/>
      <c r="ZU72" s="25"/>
      <c r="ZV72" s="25"/>
      <c r="ZW72" s="25"/>
      <c r="ZX72" s="25"/>
      <c r="ZY72" s="25"/>
      <c r="ZZ72" s="25"/>
      <c r="AAA72" s="25"/>
      <c r="AAB72" s="25"/>
      <c r="AAC72" s="25"/>
      <c r="AAD72" s="25"/>
      <c r="AAE72" s="25"/>
      <c r="AAF72" s="25"/>
      <c r="AAG72" s="25"/>
      <c r="AAH72" s="25"/>
      <c r="AAI72" s="25"/>
      <c r="AAJ72" s="25"/>
      <c r="AAK72" s="25"/>
      <c r="AAL72" s="25"/>
      <c r="AAM72" s="25"/>
      <c r="AAN72" s="25"/>
      <c r="AAO72" s="25"/>
      <c r="AAP72" s="25"/>
      <c r="AAQ72" s="25"/>
      <c r="AAR72" s="25"/>
      <c r="AAS72" s="25"/>
      <c r="AAT72" s="25"/>
      <c r="AAU72" s="25"/>
      <c r="AAV72" s="25"/>
      <c r="AAW72" s="25"/>
      <c r="AAX72" s="25"/>
      <c r="AAY72" s="25"/>
      <c r="AAZ72" s="25"/>
      <c r="ABA72" s="25"/>
      <c r="ABB72" s="25"/>
      <c r="ABC72" s="25"/>
      <c r="ABD72" s="25"/>
      <c r="ABE72" s="25"/>
      <c r="ABF72" s="25"/>
      <c r="ABG72" s="25"/>
      <c r="ABH72" s="25"/>
      <c r="ABI72" s="25"/>
      <c r="ABJ72" s="25"/>
      <c r="ABK72" s="25"/>
      <c r="ABL72" s="25"/>
      <c r="ABM72" s="25"/>
      <c r="ABN72" s="25"/>
      <c r="ABO72" s="25"/>
      <c r="ABP72" s="25"/>
      <c r="ABQ72" s="25"/>
      <c r="ABR72" s="25"/>
      <c r="ABS72" s="25"/>
      <c r="ABT72" s="25"/>
      <c r="ABU72" s="25"/>
      <c r="ABV72" s="25"/>
      <c r="ABW72" s="25"/>
      <c r="ABX72" s="25"/>
      <c r="ABY72" s="25"/>
      <c r="ABZ72" s="25"/>
      <c r="ACA72" s="25"/>
      <c r="ACB72" s="25"/>
      <c r="ACC72" s="25"/>
      <c r="ACD72" s="25"/>
      <c r="ACE72" s="25"/>
      <c r="ACF72" s="25"/>
      <c r="ACG72" s="25"/>
      <c r="ACH72" s="25"/>
      <c r="ACI72" s="25"/>
      <c r="ACJ72" s="25"/>
      <c r="ACK72" s="25"/>
      <c r="ACL72" s="25"/>
      <c r="ACM72" s="25"/>
      <c r="ACN72" s="25"/>
      <c r="ACO72" s="25"/>
      <c r="ACP72" s="25"/>
      <c r="ACQ72" s="25"/>
      <c r="ACR72" s="25"/>
      <c r="ACS72" s="25"/>
      <c r="ACT72" s="25"/>
      <c r="ACU72" s="25"/>
      <c r="ACV72" s="25"/>
      <c r="ACW72" s="25"/>
      <c r="ACX72" s="25"/>
      <c r="ACY72" s="25"/>
      <c r="ACZ72" s="25"/>
      <c r="ADA72" s="25"/>
      <c r="ADB72" s="25"/>
      <c r="ADC72" s="25"/>
      <c r="ADD72" s="25"/>
      <c r="ADE72" s="25"/>
      <c r="ADF72" s="25"/>
      <c r="ADG72" s="25"/>
      <c r="ADH72" s="25"/>
      <c r="ADI72" s="25"/>
      <c r="ADJ72" s="25"/>
      <c r="ADK72" s="25"/>
      <c r="ADL72" s="25"/>
      <c r="ADM72" s="25"/>
      <c r="ADN72" s="25"/>
      <c r="ADO72" s="25"/>
      <c r="ADP72" s="25"/>
      <c r="ADQ72" s="25"/>
      <c r="ADR72" s="25"/>
      <c r="ADS72" s="25"/>
      <c r="ADT72" s="25"/>
      <c r="ADU72" s="25"/>
      <c r="ADV72" s="25"/>
      <c r="ADW72" s="25"/>
      <c r="ADX72" s="25"/>
      <c r="ADY72" s="25"/>
      <c r="ADZ72" s="25"/>
      <c r="AEA72" s="25"/>
      <c r="AEB72" s="25"/>
      <c r="AEC72" s="25"/>
      <c r="AED72" s="25"/>
      <c r="AEE72" s="25"/>
      <c r="AEF72" s="25"/>
      <c r="AEG72" s="25"/>
      <c r="AEH72" s="25"/>
      <c r="AEI72" s="25"/>
      <c r="AEJ72" s="25"/>
      <c r="AEK72" s="25"/>
      <c r="AEL72" s="25"/>
      <c r="AEM72" s="25"/>
      <c r="AEN72" s="25"/>
      <c r="AEO72" s="25"/>
      <c r="AEP72" s="25"/>
      <c r="AEQ72" s="25"/>
      <c r="AER72" s="25"/>
      <c r="AES72" s="25"/>
      <c r="AET72" s="25"/>
      <c r="AEU72" s="25"/>
      <c r="AEV72" s="25"/>
      <c r="AEW72" s="25"/>
      <c r="AEX72" s="25"/>
      <c r="AEY72" s="25"/>
      <c r="AEZ72" s="25"/>
      <c r="AFA72" s="25"/>
      <c r="AFB72" s="25"/>
      <c r="AFC72" s="25"/>
      <c r="AFD72" s="25"/>
      <c r="AFE72" s="25"/>
      <c r="AFF72" s="25"/>
      <c r="AFG72" s="25"/>
      <c r="AFH72" s="25"/>
      <c r="AFI72" s="25"/>
      <c r="AFJ72" s="25"/>
      <c r="AFK72" s="25"/>
      <c r="AFL72" s="25"/>
      <c r="AFM72" s="25"/>
      <c r="AFN72" s="25"/>
      <c r="AFO72" s="25"/>
      <c r="AFP72" s="25"/>
      <c r="AFQ72" s="25"/>
      <c r="AFR72" s="25"/>
      <c r="AFS72" s="25"/>
      <c r="AFT72" s="25"/>
      <c r="AFU72" s="25"/>
      <c r="AFV72" s="25"/>
      <c r="AFW72" s="25"/>
      <c r="AFX72" s="25"/>
      <c r="AFY72" s="25"/>
      <c r="AFZ72" s="25"/>
      <c r="AGA72" s="25"/>
      <c r="AGB72" s="25"/>
      <c r="AGC72" s="25"/>
      <c r="AGD72" s="25"/>
      <c r="AGE72" s="25"/>
      <c r="AGF72" s="25"/>
      <c r="AGG72" s="25"/>
      <c r="AGH72" s="25"/>
      <c r="AGI72" s="25"/>
      <c r="AGJ72" s="25"/>
      <c r="AGK72" s="25"/>
      <c r="AGL72" s="25"/>
      <c r="AGM72" s="25"/>
      <c r="AGN72" s="25"/>
      <c r="AGO72" s="25"/>
      <c r="AGP72" s="25"/>
      <c r="AGQ72" s="25"/>
      <c r="AGR72" s="25"/>
      <c r="AGS72" s="25"/>
      <c r="AGT72" s="25"/>
      <c r="AGU72" s="25"/>
      <c r="AGV72" s="25"/>
      <c r="AGW72" s="25"/>
      <c r="AGX72" s="25"/>
      <c r="AGY72" s="25"/>
      <c r="AGZ72" s="25"/>
      <c r="AHA72" s="25"/>
      <c r="AHB72" s="25"/>
      <c r="AHC72" s="25"/>
      <c r="AHD72" s="25"/>
      <c r="AHE72" s="25"/>
      <c r="AHF72" s="25"/>
      <c r="AHG72" s="25"/>
      <c r="AHH72" s="25"/>
      <c r="AHI72" s="25"/>
      <c r="AHJ72" s="25"/>
      <c r="AHK72" s="25"/>
      <c r="AHL72" s="25"/>
      <c r="AHM72" s="25"/>
      <c r="AHN72" s="25"/>
      <c r="AHO72" s="25"/>
      <c r="AHP72" s="25"/>
      <c r="AHQ72" s="25"/>
      <c r="AHR72" s="25"/>
      <c r="AHS72" s="25"/>
      <c r="AHT72" s="25"/>
      <c r="AHU72" s="25"/>
      <c r="AHV72" s="25"/>
      <c r="AHW72" s="25"/>
      <c r="AHX72" s="25"/>
      <c r="AHY72" s="25"/>
      <c r="AHZ72" s="25"/>
      <c r="AIA72" s="25"/>
      <c r="AIB72" s="25"/>
      <c r="AIC72" s="25"/>
      <c r="AID72" s="25"/>
      <c r="AIE72" s="25"/>
      <c r="AIF72" s="25"/>
      <c r="AIG72" s="25"/>
      <c r="AIH72" s="25"/>
      <c r="AII72" s="25"/>
      <c r="AIJ72" s="25"/>
      <c r="AIK72" s="25"/>
      <c r="AIL72" s="25"/>
      <c r="AIM72" s="25"/>
      <c r="AIN72" s="25"/>
      <c r="AIO72" s="25"/>
      <c r="AIP72" s="25"/>
      <c r="AIQ72" s="25"/>
      <c r="AIR72" s="25"/>
      <c r="AIS72" s="25"/>
      <c r="AIT72" s="25"/>
      <c r="AIU72" s="25"/>
      <c r="AIV72" s="25"/>
      <c r="AIW72" s="25"/>
      <c r="AIX72" s="25"/>
      <c r="AIY72" s="25"/>
      <c r="AIZ72" s="25"/>
      <c r="AJA72" s="25"/>
      <c r="AJB72" s="25"/>
      <c r="AJC72" s="25"/>
      <c r="AJD72" s="25"/>
      <c r="AJE72" s="25"/>
      <c r="AJF72" s="25"/>
      <c r="AJG72" s="25"/>
      <c r="AJH72" s="25"/>
      <c r="AJI72" s="25"/>
      <c r="AJJ72" s="25"/>
      <c r="AJK72" s="25"/>
      <c r="AJL72" s="25"/>
      <c r="AJM72" s="25"/>
      <c r="AJN72" s="25"/>
      <c r="AJO72" s="25"/>
      <c r="AJP72" s="25"/>
      <c r="AJQ72" s="25"/>
      <c r="AJR72" s="25"/>
      <c r="AJS72" s="25"/>
      <c r="AJT72" s="25"/>
      <c r="AJU72" s="25"/>
      <c r="AJV72" s="25"/>
      <c r="AJW72" s="25"/>
      <c r="AJX72" s="25"/>
      <c r="AJY72" s="25"/>
      <c r="AJZ72" s="25"/>
      <c r="AKA72" s="25"/>
      <c r="AKB72" s="25"/>
      <c r="AKC72" s="25"/>
      <c r="AKD72" s="25"/>
      <c r="AKE72" s="25"/>
      <c r="AKF72" s="25"/>
      <c r="AKG72" s="25"/>
      <c r="AKH72" s="25"/>
      <c r="AKI72" s="25"/>
      <c r="AKJ72" s="25"/>
      <c r="AKK72" s="25"/>
      <c r="AKL72" s="25"/>
      <c r="AKM72" s="25"/>
      <c r="AKN72" s="25"/>
      <c r="AKO72" s="25"/>
      <c r="AKP72" s="25"/>
      <c r="AKQ72" s="25"/>
      <c r="AKR72" s="25"/>
      <c r="AKS72" s="25"/>
      <c r="AKT72" s="25"/>
      <c r="AKU72" s="25"/>
      <c r="AKV72" s="25"/>
      <c r="AKW72" s="25"/>
      <c r="AKX72" s="25"/>
      <c r="AKY72" s="25"/>
      <c r="AKZ72" s="25"/>
      <c r="ALA72" s="25"/>
      <c r="ALB72" s="25"/>
      <c r="ALC72" s="25"/>
      <c r="ALD72" s="25"/>
      <c r="ALE72" s="25"/>
      <c r="ALF72" s="25"/>
      <c r="ALG72" s="25"/>
      <c r="ALH72" s="25"/>
      <c r="ALI72" s="25"/>
      <c r="ALJ72" s="25"/>
      <c r="ALK72" s="25"/>
      <c r="ALL72" s="25"/>
      <c r="ALM72" s="25"/>
      <c r="ALN72" s="25"/>
      <c r="ALO72" s="25"/>
      <c r="ALP72" s="25"/>
      <c r="ALQ72" s="25"/>
      <c r="ALR72" s="25"/>
      <c r="ALS72" s="25"/>
      <c r="ALT72" s="25"/>
      <c r="ALU72" s="25"/>
      <c r="ALV72" s="25"/>
      <c r="ALW72" s="25"/>
      <c r="ALX72" s="25"/>
      <c r="ALY72" s="25"/>
      <c r="ALZ72" s="25"/>
      <c r="AMA72" s="25"/>
      <c r="AMB72" s="25"/>
      <c r="AMC72" s="25"/>
      <c r="AMD72" s="25"/>
      <c r="AME72" s="25"/>
      <c r="AMF72" s="25"/>
      <c r="AMG72" s="25"/>
      <c r="AMH72" s="25"/>
      <c r="AMI72" s="25"/>
      <c r="AMJ72" s="25"/>
      <c r="AMK72" s="25"/>
      <c r="AML72" s="25"/>
      <c r="AMM72" s="25"/>
      <c r="AMN72" s="25"/>
      <c r="AMO72" s="25"/>
      <c r="AMP72" s="25"/>
      <c r="AMQ72" s="25"/>
      <c r="AMR72" s="25"/>
      <c r="AMS72" s="25"/>
      <c r="AMT72" s="25"/>
      <c r="AMU72" s="25"/>
      <c r="AMV72" s="25"/>
      <c r="AMW72" s="25"/>
      <c r="AMX72" s="25"/>
      <c r="AMY72" s="25"/>
      <c r="AMZ72" s="25"/>
      <c r="ANA72" s="25"/>
      <c r="ANB72" s="25"/>
      <c r="ANC72" s="25"/>
      <c r="AND72" s="25"/>
      <c r="ANE72" s="25"/>
      <c r="ANF72" s="25"/>
      <c r="ANG72" s="25"/>
      <c r="ANH72" s="25"/>
      <c r="ANI72" s="25"/>
      <c r="ANJ72" s="25"/>
      <c r="ANK72" s="25"/>
      <c r="ANL72" s="25"/>
      <c r="ANM72" s="25"/>
      <c r="ANN72" s="25"/>
      <c r="ANO72" s="25"/>
      <c r="ANP72" s="25"/>
      <c r="ANQ72" s="25"/>
      <c r="ANR72" s="25"/>
      <c r="ANS72" s="25"/>
      <c r="ANT72" s="25"/>
      <c r="ANU72" s="25"/>
      <c r="ANV72" s="25"/>
      <c r="ANW72" s="25"/>
      <c r="ANX72" s="25"/>
      <c r="ANY72" s="25"/>
      <c r="ANZ72" s="25"/>
      <c r="AOA72" s="25"/>
      <c r="AOB72" s="25"/>
      <c r="AOC72" s="25"/>
      <c r="AOD72" s="25"/>
      <c r="AOE72" s="25"/>
      <c r="AOF72" s="25"/>
      <c r="AOG72" s="25"/>
      <c r="AOH72" s="25"/>
      <c r="AOI72" s="25"/>
      <c r="AOJ72" s="25"/>
      <c r="AOK72" s="25"/>
      <c r="AOL72" s="25"/>
      <c r="AOM72" s="25"/>
      <c r="AON72" s="25"/>
      <c r="AOO72" s="25"/>
      <c r="AOP72" s="25"/>
      <c r="AOQ72" s="25"/>
      <c r="AOR72" s="25"/>
      <c r="AOS72" s="25"/>
      <c r="AOT72" s="25"/>
      <c r="AOU72" s="25"/>
      <c r="AOV72" s="25"/>
      <c r="AOW72" s="25"/>
      <c r="AOX72" s="25"/>
      <c r="AOY72" s="25"/>
      <c r="AOZ72" s="25"/>
      <c r="APA72" s="25"/>
      <c r="APB72" s="25"/>
      <c r="APC72" s="25"/>
      <c r="APD72" s="25"/>
      <c r="APE72" s="25"/>
      <c r="APF72" s="25"/>
      <c r="APG72" s="25"/>
      <c r="APH72" s="25"/>
      <c r="API72" s="25"/>
      <c r="APJ72" s="25"/>
      <c r="APK72" s="25"/>
      <c r="APL72" s="25"/>
      <c r="APM72" s="25"/>
      <c r="APN72" s="25"/>
      <c r="APO72" s="25"/>
      <c r="APP72" s="25"/>
      <c r="APQ72" s="25"/>
      <c r="APR72" s="25"/>
      <c r="APS72" s="25"/>
      <c r="APT72" s="25"/>
      <c r="APU72" s="25"/>
      <c r="APV72" s="25"/>
      <c r="APW72" s="25"/>
      <c r="APX72" s="25"/>
      <c r="APY72" s="25"/>
      <c r="APZ72" s="25"/>
      <c r="AQA72" s="25"/>
      <c r="AQB72" s="25"/>
      <c r="AQC72" s="25"/>
      <c r="AQD72" s="25"/>
      <c r="AQE72" s="25"/>
      <c r="AQF72" s="25"/>
      <c r="AQG72" s="25"/>
      <c r="AQH72" s="25"/>
      <c r="AQI72" s="25"/>
      <c r="AQJ72" s="25"/>
      <c r="AQK72" s="25"/>
      <c r="AQL72" s="25"/>
      <c r="AQM72" s="25"/>
      <c r="AQN72" s="25"/>
      <c r="AQO72" s="25"/>
      <c r="AQP72" s="25"/>
      <c r="AQQ72" s="25"/>
      <c r="AQR72" s="25"/>
      <c r="AQS72" s="25"/>
      <c r="AQT72" s="25"/>
      <c r="AQU72" s="25"/>
      <c r="AQV72" s="25"/>
      <c r="AQW72" s="25"/>
      <c r="AQX72" s="25"/>
      <c r="AQY72" s="25"/>
      <c r="AQZ72" s="25"/>
      <c r="ARA72" s="25"/>
      <c r="ARB72" s="25"/>
      <c r="ARC72" s="25"/>
      <c r="ARD72" s="25"/>
      <c r="ARE72" s="25"/>
      <c r="ARF72" s="25"/>
      <c r="ARG72" s="25"/>
      <c r="ARH72" s="25"/>
      <c r="ARI72" s="25"/>
      <c r="ARJ72" s="25"/>
      <c r="ARK72" s="25"/>
      <c r="ARL72" s="25"/>
      <c r="ARM72" s="25"/>
      <c r="ARN72" s="25"/>
      <c r="ARO72" s="25"/>
      <c r="ARP72" s="25"/>
      <c r="ARQ72" s="25"/>
      <c r="ARR72" s="25"/>
      <c r="ARS72" s="25"/>
      <c r="ART72" s="25"/>
      <c r="ARU72" s="25"/>
      <c r="ARV72" s="25"/>
      <c r="ARW72" s="25"/>
      <c r="ARX72" s="25"/>
      <c r="ARY72" s="25"/>
      <c r="ARZ72" s="25"/>
      <c r="ASA72" s="25"/>
      <c r="ASB72" s="25"/>
      <c r="ASC72" s="25"/>
      <c r="ASD72" s="25"/>
      <c r="ASE72" s="25"/>
      <c r="ASF72" s="25"/>
      <c r="ASG72" s="25"/>
      <c r="ASH72" s="25"/>
      <c r="ASI72" s="25"/>
      <c r="ASJ72" s="25"/>
      <c r="ASK72" s="25"/>
      <c r="ASL72" s="25"/>
      <c r="ASM72" s="25"/>
      <c r="ASN72" s="25"/>
      <c r="ASO72" s="25"/>
      <c r="ASP72" s="25"/>
      <c r="ASQ72" s="25"/>
      <c r="ASR72" s="25"/>
      <c r="ASS72" s="25"/>
      <c r="AST72" s="25"/>
      <c r="ASU72" s="25"/>
      <c r="ASV72" s="25"/>
      <c r="ASW72" s="25"/>
      <c r="ASX72" s="25"/>
      <c r="ASY72" s="25"/>
      <c r="ASZ72" s="25"/>
      <c r="ATA72" s="25"/>
      <c r="ATB72" s="25"/>
      <c r="ATC72" s="25"/>
      <c r="ATD72" s="25"/>
      <c r="ATE72" s="25"/>
      <c r="ATF72" s="25"/>
      <c r="ATG72" s="25"/>
      <c r="ATH72" s="25"/>
      <c r="ATI72" s="25"/>
      <c r="ATJ72" s="25"/>
      <c r="ATK72" s="25"/>
      <c r="ATL72" s="25"/>
      <c r="ATM72" s="25"/>
      <c r="ATN72" s="25"/>
      <c r="ATO72" s="25"/>
      <c r="ATP72" s="25"/>
      <c r="ATQ72" s="25"/>
      <c r="ATR72" s="25"/>
      <c r="ATS72" s="25"/>
      <c r="ATT72" s="25"/>
      <c r="ATU72" s="25"/>
      <c r="ATV72" s="25"/>
      <c r="ATW72" s="25"/>
      <c r="ATX72" s="25"/>
      <c r="ATY72" s="25"/>
      <c r="ATZ72" s="25"/>
      <c r="AUA72" s="25"/>
      <c r="AUB72" s="25"/>
      <c r="AUC72" s="25"/>
      <c r="AUD72" s="25"/>
      <c r="AUE72" s="25"/>
      <c r="AUF72" s="25"/>
      <c r="AUG72" s="25"/>
      <c r="AUH72" s="25"/>
      <c r="AUI72" s="25"/>
      <c r="AUJ72" s="25"/>
      <c r="AUK72" s="25"/>
      <c r="AUL72" s="25"/>
      <c r="AUM72" s="25"/>
      <c r="AUN72" s="25"/>
      <c r="AUO72" s="25"/>
      <c r="AUP72" s="25"/>
      <c r="AUQ72" s="25"/>
      <c r="AUR72" s="25"/>
      <c r="AUS72" s="25"/>
      <c r="AUT72" s="25"/>
      <c r="AUU72" s="25"/>
      <c r="AUV72" s="25"/>
      <c r="AUW72" s="25"/>
      <c r="AUX72" s="25"/>
      <c r="AUY72" s="25"/>
      <c r="AUZ72" s="25"/>
      <c r="AVA72" s="25"/>
      <c r="AVB72" s="25"/>
      <c r="AVC72" s="25"/>
      <c r="AVD72" s="25"/>
      <c r="AVE72" s="25"/>
      <c r="AVF72" s="25"/>
      <c r="AVG72" s="25"/>
      <c r="AVH72" s="25"/>
      <c r="AVI72" s="25"/>
      <c r="AVJ72" s="25"/>
      <c r="AVK72" s="25"/>
      <c r="AVL72" s="25"/>
      <c r="AVM72" s="25"/>
      <c r="AVN72" s="25"/>
      <c r="AVO72" s="25"/>
      <c r="AVP72" s="25"/>
      <c r="AVQ72" s="25"/>
      <c r="AVR72" s="25"/>
      <c r="AVS72" s="25"/>
      <c r="AVT72" s="25"/>
      <c r="AVU72" s="25"/>
    </row>
    <row r="73" spans="1:1269" x14ac:dyDescent="0.25">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5"/>
      <c r="VB73" s="25"/>
      <c r="VC73" s="25"/>
      <c r="VD73" s="25"/>
      <c r="VE73" s="25"/>
      <c r="VF73" s="25"/>
      <c r="VG73" s="25"/>
      <c r="VH73" s="25"/>
      <c r="VI73" s="25"/>
      <c r="VJ73" s="25"/>
      <c r="VK73" s="25"/>
      <c r="VL73" s="25"/>
      <c r="VM73" s="25"/>
      <c r="VN73" s="25"/>
      <c r="VO73" s="25"/>
      <c r="VP73" s="25"/>
      <c r="VQ73" s="25"/>
      <c r="VR73" s="25"/>
      <c r="VS73" s="25"/>
      <c r="VT73" s="25"/>
      <c r="VU73" s="25"/>
      <c r="VV73" s="25"/>
      <c r="VW73" s="25"/>
      <c r="VX73" s="25"/>
      <c r="VY73" s="25"/>
      <c r="VZ73" s="25"/>
      <c r="WA73" s="25"/>
      <c r="WB73" s="25"/>
      <c r="WC73" s="25"/>
      <c r="WD73" s="25"/>
      <c r="WE73" s="25"/>
      <c r="WF73" s="25"/>
      <c r="WG73" s="25"/>
      <c r="WH73" s="25"/>
      <c r="WI73" s="25"/>
      <c r="WJ73" s="25"/>
      <c r="WK73" s="25"/>
      <c r="WL73" s="25"/>
      <c r="WM73" s="25"/>
      <c r="WN73" s="25"/>
      <c r="WO73" s="25"/>
      <c r="WP73" s="25"/>
      <c r="WQ73" s="25"/>
      <c r="WR73" s="25"/>
      <c r="WS73" s="25"/>
      <c r="WT73" s="25"/>
      <c r="WU73" s="25"/>
      <c r="WV73" s="25"/>
      <c r="WW73" s="25"/>
      <c r="WX73" s="25"/>
      <c r="WY73" s="25"/>
      <c r="WZ73" s="25"/>
      <c r="XA73" s="25"/>
      <c r="XB73" s="25"/>
      <c r="XC73" s="25"/>
      <c r="XD73" s="25"/>
      <c r="XE73" s="25"/>
      <c r="XF73" s="25"/>
      <c r="XG73" s="25"/>
      <c r="XH73" s="25"/>
      <c r="XI73" s="25"/>
      <c r="XJ73" s="25"/>
      <c r="XK73" s="25"/>
      <c r="XL73" s="25"/>
      <c r="XM73" s="25"/>
      <c r="XN73" s="25"/>
      <c r="XO73" s="25"/>
      <c r="XP73" s="25"/>
      <c r="XQ73" s="25"/>
      <c r="XR73" s="25"/>
      <c r="XS73" s="25"/>
      <c r="XT73" s="25"/>
      <c r="XU73" s="25"/>
      <c r="XV73" s="25"/>
      <c r="XW73" s="25"/>
      <c r="XX73" s="25"/>
      <c r="XY73" s="25"/>
      <c r="XZ73" s="25"/>
      <c r="YA73" s="25"/>
      <c r="YB73" s="25"/>
      <c r="YC73" s="25"/>
      <c r="YD73" s="25"/>
      <c r="YE73" s="25"/>
      <c r="YF73" s="25"/>
      <c r="YG73" s="25"/>
      <c r="YH73" s="25"/>
      <c r="YI73" s="25"/>
      <c r="YJ73" s="25"/>
      <c r="YK73" s="25"/>
      <c r="YL73" s="25"/>
      <c r="YM73" s="25"/>
      <c r="YN73" s="25"/>
      <c r="YO73" s="25"/>
      <c r="YP73" s="25"/>
      <c r="YQ73" s="25"/>
      <c r="YR73" s="25"/>
      <c r="YS73" s="25"/>
      <c r="YT73" s="25"/>
      <c r="YU73" s="25"/>
      <c r="YV73" s="25"/>
      <c r="YW73" s="25"/>
      <c r="YX73" s="25"/>
      <c r="YY73" s="25"/>
      <c r="YZ73" s="25"/>
      <c r="ZA73" s="25"/>
      <c r="ZB73" s="25"/>
      <c r="ZC73" s="25"/>
      <c r="ZD73" s="25"/>
      <c r="ZE73" s="25"/>
      <c r="ZF73" s="25"/>
      <c r="ZG73" s="25"/>
      <c r="ZH73" s="25"/>
      <c r="ZI73" s="25"/>
      <c r="ZJ73" s="25"/>
      <c r="ZK73" s="25"/>
      <c r="ZL73" s="25"/>
      <c r="ZM73" s="25"/>
      <c r="ZN73" s="25"/>
      <c r="ZO73" s="25"/>
      <c r="ZP73" s="25"/>
      <c r="ZQ73" s="25"/>
      <c r="ZR73" s="25"/>
      <c r="ZS73" s="25"/>
      <c r="ZT73" s="25"/>
      <c r="ZU73" s="25"/>
      <c r="ZV73" s="25"/>
      <c r="ZW73" s="25"/>
      <c r="ZX73" s="25"/>
      <c r="ZY73" s="25"/>
      <c r="ZZ73" s="25"/>
      <c r="AAA73" s="25"/>
      <c r="AAB73" s="25"/>
      <c r="AAC73" s="25"/>
      <c r="AAD73" s="25"/>
      <c r="AAE73" s="25"/>
      <c r="AAF73" s="25"/>
      <c r="AAG73" s="25"/>
      <c r="AAH73" s="25"/>
      <c r="AAI73" s="25"/>
      <c r="AAJ73" s="25"/>
      <c r="AAK73" s="25"/>
      <c r="AAL73" s="25"/>
      <c r="AAM73" s="25"/>
      <c r="AAN73" s="25"/>
      <c r="AAO73" s="25"/>
      <c r="AAP73" s="25"/>
      <c r="AAQ73" s="25"/>
      <c r="AAR73" s="25"/>
      <c r="AAS73" s="25"/>
      <c r="AAT73" s="25"/>
      <c r="AAU73" s="25"/>
      <c r="AAV73" s="25"/>
      <c r="AAW73" s="25"/>
      <c r="AAX73" s="25"/>
      <c r="AAY73" s="25"/>
      <c r="AAZ73" s="25"/>
      <c r="ABA73" s="25"/>
      <c r="ABB73" s="25"/>
      <c r="ABC73" s="25"/>
      <c r="ABD73" s="25"/>
      <c r="ABE73" s="25"/>
      <c r="ABF73" s="25"/>
      <c r="ABG73" s="25"/>
      <c r="ABH73" s="25"/>
      <c r="ABI73" s="25"/>
      <c r="ABJ73" s="25"/>
      <c r="ABK73" s="25"/>
      <c r="ABL73" s="25"/>
      <c r="ABM73" s="25"/>
      <c r="ABN73" s="25"/>
      <c r="ABO73" s="25"/>
      <c r="ABP73" s="25"/>
      <c r="ABQ73" s="25"/>
      <c r="ABR73" s="25"/>
      <c r="ABS73" s="25"/>
      <c r="ABT73" s="25"/>
      <c r="ABU73" s="25"/>
      <c r="ABV73" s="25"/>
      <c r="ABW73" s="25"/>
      <c r="ABX73" s="25"/>
      <c r="ABY73" s="25"/>
      <c r="ABZ73" s="25"/>
      <c r="ACA73" s="25"/>
      <c r="ACB73" s="25"/>
      <c r="ACC73" s="25"/>
      <c r="ACD73" s="25"/>
      <c r="ACE73" s="25"/>
      <c r="ACF73" s="25"/>
      <c r="ACG73" s="25"/>
      <c r="ACH73" s="25"/>
      <c r="ACI73" s="25"/>
      <c r="ACJ73" s="25"/>
      <c r="ACK73" s="25"/>
      <c r="ACL73" s="25"/>
      <c r="ACM73" s="25"/>
      <c r="ACN73" s="25"/>
      <c r="ACO73" s="25"/>
      <c r="ACP73" s="25"/>
      <c r="ACQ73" s="25"/>
      <c r="ACR73" s="25"/>
      <c r="ACS73" s="25"/>
      <c r="ACT73" s="25"/>
      <c r="ACU73" s="25"/>
      <c r="ACV73" s="25"/>
      <c r="ACW73" s="25"/>
      <c r="ACX73" s="25"/>
      <c r="ACY73" s="25"/>
      <c r="ACZ73" s="25"/>
      <c r="ADA73" s="25"/>
      <c r="ADB73" s="25"/>
      <c r="ADC73" s="25"/>
      <c r="ADD73" s="25"/>
      <c r="ADE73" s="25"/>
      <c r="ADF73" s="25"/>
      <c r="ADG73" s="25"/>
      <c r="ADH73" s="25"/>
      <c r="ADI73" s="25"/>
      <c r="ADJ73" s="25"/>
      <c r="ADK73" s="25"/>
      <c r="ADL73" s="25"/>
      <c r="ADM73" s="25"/>
      <c r="ADN73" s="25"/>
      <c r="ADO73" s="25"/>
      <c r="ADP73" s="25"/>
      <c r="ADQ73" s="25"/>
      <c r="ADR73" s="25"/>
      <c r="ADS73" s="25"/>
      <c r="ADT73" s="25"/>
      <c r="ADU73" s="25"/>
      <c r="ADV73" s="25"/>
      <c r="ADW73" s="25"/>
      <c r="ADX73" s="25"/>
      <c r="ADY73" s="25"/>
      <c r="ADZ73" s="25"/>
      <c r="AEA73" s="25"/>
      <c r="AEB73" s="25"/>
      <c r="AEC73" s="25"/>
      <c r="AED73" s="25"/>
      <c r="AEE73" s="25"/>
      <c r="AEF73" s="25"/>
      <c r="AEG73" s="25"/>
      <c r="AEH73" s="25"/>
      <c r="AEI73" s="25"/>
      <c r="AEJ73" s="25"/>
      <c r="AEK73" s="25"/>
      <c r="AEL73" s="25"/>
      <c r="AEM73" s="25"/>
      <c r="AEN73" s="25"/>
      <c r="AEO73" s="25"/>
      <c r="AEP73" s="25"/>
      <c r="AEQ73" s="25"/>
      <c r="AER73" s="25"/>
      <c r="AES73" s="25"/>
      <c r="AET73" s="25"/>
      <c r="AEU73" s="25"/>
      <c r="AEV73" s="25"/>
      <c r="AEW73" s="25"/>
      <c r="AEX73" s="25"/>
      <c r="AEY73" s="25"/>
      <c r="AEZ73" s="25"/>
      <c r="AFA73" s="25"/>
      <c r="AFB73" s="25"/>
      <c r="AFC73" s="25"/>
      <c r="AFD73" s="25"/>
      <c r="AFE73" s="25"/>
      <c r="AFF73" s="25"/>
      <c r="AFG73" s="25"/>
      <c r="AFH73" s="25"/>
      <c r="AFI73" s="25"/>
      <c r="AFJ73" s="25"/>
      <c r="AFK73" s="25"/>
      <c r="AFL73" s="25"/>
      <c r="AFM73" s="25"/>
      <c r="AFN73" s="25"/>
      <c r="AFO73" s="25"/>
      <c r="AFP73" s="25"/>
      <c r="AFQ73" s="25"/>
      <c r="AFR73" s="25"/>
      <c r="AFS73" s="25"/>
      <c r="AFT73" s="25"/>
      <c r="AFU73" s="25"/>
      <c r="AFV73" s="25"/>
      <c r="AFW73" s="25"/>
      <c r="AFX73" s="25"/>
      <c r="AFY73" s="25"/>
      <c r="AFZ73" s="25"/>
      <c r="AGA73" s="25"/>
      <c r="AGB73" s="25"/>
      <c r="AGC73" s="25"/>
      <c r="AGD73" s="25"/>
      <c r="AGE73" s="25"/>
      <c r="AGF73" s="25"/>
      <c r="AGG73" s="25"/>
      <c r="AGH73" s="25"/>
      <c r="AGI73" s="25"/>
      <c r="AGJ73" s="25"/>
      <c r="AGK73" s="25"/>
      <c r="AGL73" s="25"/>
      <c r="AGM73" s="25"/>
      <c r="AGN73" s="25"/>
      <c r="AGO73" s="25"/>
      <c r="AGP73" s="25"/>
      <c r="AGQ73" s="25"/>
      <c r="AGR73" s="25"/>
      <c r="AGS73" s="25"/>
      <c r="AGT73" s="25"/>
      <c r="AGU73" s="25"/>
      <c r="AGV73" s="25"/>
      <c r="AGW73" s="25"/>
      <c r="AGX73" s="25"/>
      <c r="AGY73" s="25"/>
      <c r="AGZ73" s="25"/>
      <c r="AHA73" s="25"/>
      <c r="AHB73" s="25"/>
      <c r="AHC73" s="25"/>
      <c r="AHD73" s="25"/>
      <c r="AHE73" s="25"/>
      <c r="AHF73" s="25"/>
      <c r="AHG73" s="25"/>
      <c r="AHH73" s="25"/>
      <c r="AHI73" s="25"/>
      <c r="AHJ73" s="25"/>
      <c r="AHK73" s="25"/>
      <c r="AHL73" s="25"/>
      <c r="AHM73" s="25"/>
      <c r="AHN73" s="25"/>
      <c r="AHO73" s="25"/>
      <c r="AHP73" s="25"/>
      <c r="AHQ73" s="25"/>
      <c r="AHR73" s="25"/>
      <c r="AHS73" s="25"/>
      <c r="AHT73" s="25"/>
      <c r="AHU73" s="25"/>
      <c r="AHV73" s="25"/>
      <c r="AHW73" s="25"/>
      <c r="AHX73" s="25"/>
      <c r="AHY73" s="25"/>
      <c r="AHZ73" s="25"/>
      <c r="AIA73" s="25"/>
      <c r="AIB73" s="25"/>
      <c r="AIC73" s="25"/>
      <c r="AID73" s="25"/>
      <c r="AIE73" s="25"/>
      <c r="AIF73" s="25"/>
      <c r="AIG73" s="25"/>
      <c r="AIH73" s="25"/>
      <c r="AII73" s="25"/>
      <c r="AIJ73" s="25"/>
      <c r="AIK73" s="25"/>
      <c r="AIL73" s="25"/>
      <c r="AIM73" s="25"/>
      <c r="AIN73" s="25"/>
      <c r="AIO73" s="25"/>
      <c r="AIP73" s="25"/>
      <c r="AIQ73" s="25"/>
      <c r="AIR73" s="25"/>
      <c r="AIS73" s="25"/>
      <c r="AIT73" s="25"/>
      <c r="AIU73" s="25"/>
      <c r="AIV73" s="25"/>
      <c r="AIW73" s="25"/>
      <c r="AIX73" s="25"/>
      <c r="AIY73" s="25"/>
      <c r="AIZ73" s="25"/>
      <c r="AJA73" s="25"/>
      <c r="AJB73" s="25"/>
      <c r="AJC73" s="25"/>
      <c r="AJD73" s="25"/>
      <c r="AJE73" s="25"/>
      <c r="AJF73" s="25"/>
      <c r="AJG73" s="25"/>
      <c r="AJH73" s="25"/>
      <c r="AJI73" s="25"/>
      <c r="AJJ73" s="25"/>
      <c r="AJK73" s="25"/>
      <c r="AJL73" s="25"/>
      <c r="AJM73" s="25"/>
      <c r="AJN73" s="25"/>
      <c r="AJO73" s="25"/>
      <c r="AJP73" s="25"/>
      <c r="AJQ73" s="25"/>
      <c r="AJR73" s="25"/>
      <c r="AJS73" s="25"/>
      <c r="AJT73" s="25"/>
      <c r="AJU73" s="25"/>
      <c r="AJV73" s="25"/>
      <c r="AJW73" s="25"/>
      <c r="AJX73" s="25"/>
      <c r="AJY73" s="25"/>
      <c r="AJZ73" s="25"/>
      <c r="AKA73" s="25"/>
      <c r="AKB73" s="25"/>
      <c r="AKC73" s="25"/>
      <c r="AKD73" s="25"/>
      <c r="AKE73" s="25"/>
      <c r="AKF73" s="25"/>
      <c r="AKG73" s="25"/>
      <c r="AKH73" s="25"/>
      <c r="AKI73" s="25"/>
      <c r="AKJ73" s="25"/>
      <c r="AKK73" s="25"/>
      <c r="AKL73" s="25"/>
      <c r="AKM73" s="25"/>
      <c r="AKN73" s="25"/>
      <c r="AKO73" s="25"/>
      <c r="AKP73" s="25"/>
      <c r="AKQ73" s="25"/>
      <c r="AKR73" s="25"/>
      <c r="AKS73" s="25"/>
      <c r="AKT73" s="25"/>
      <c r="AKU73" s="25"/>
      <c r="AKV73" s="25"/>
      <c r="AKW73" s="25"/>
      <c r="AKX73" s="25"/>
      <c r="AKY73" s="25"/>
      <c r="AKZ73" s="25"/>
      <c r="ALA73" s="25"/>
      <c r="ALB73" s="25"/>
      <c r="ALC73" s="25"/>
      <c r="ALD73" s="25"/>
      <c r="ALE73" s="25"/>
      <c r="ALF73" s="25"/>
      <c r="ALG73" s="25"/>
      <c r="ALH73" s="25"/>
      <c r="ALI73" s="25"/>
      <c r="ALJ73" s="25"/>
      <c r="ALK73" s="25"/>
      <c r="ALL73" s="25"/>
      <c r="ALM73" s="25"/>
      <c r="ALN73" s="25"/>
      <c r="ALO73" s="25"/>
      <c r="ALP73" s="25"/>
      <c r="ALQ73" s="25"/>
      <c r="ALR73" s="25"/>
      <c r="ALS73" s="25"/>
      <c r="ALT73" s="25"/>
      <c r="ALU73" s="25"/>
      <c r="ALV73" s="25"/>
      <c r="ALW73" s="25"/>
      <c r="ALX73" s="25"/>
      <c r="ALY73" s="25"/>
      <c r="ALZ73" s="25"/>
      <c r="AMA73" s="25"/>
      <c r="AMB73" s="25"/>
      <c r="AMC73" s="25"/>
      <c r="AMD73" s="25"/>
      <c r="AME73" s="25"/>
      <c r="AMF73" s="25"/>
      <c r="AMG73" s="25"/>
      <c r="AMH73" s="25"/>
      <c r="AMI73" s="25"/>
      <c r="AMJ73" s="25"/>
      <c r="AMK73" s="25"/>
      <c r="AML73" s="25"/>
      <c r="AMM73" s="25"/>
      <c r="AMN73" s="25"/>
      <c r="AMO73" s="25"/>
      <c r="AMP73" s="25"/>
      <c r="AMQ73" s="25"/>
      <c r="AMR73" s="25"/>
      <c r="AMS73" s="25"/>
      <c r="AMT73" s="25"/>
      <c r="AMU73" s="25"/>
      <c r="AMV73" s="25"/>
      <c r="AMW73" s="25"/>
      <c r="AMX73" s="25"/>
      <c r="AMY73" s="25"/>
      <c r="AMZ73" s="25"/>
      <c r="ANA73" s="25"/>
      <c r="ANB73" s="25"/>
      <c r="ANC73" s="25"/>
      <c r="AND73" s="25"/>
      <c r="ANE73" s="25"/>
      <c r="ANF73" s="25"/>
      <c r="ANG73" s="25"/>
      <c r="ANH73" s="25"/>
      <c r="ANI73" s="25"/>
      <c r="ANJ73" s="25"/>
      <c r="ANK73" s="25"/>
      <c r="ANL73" s="25"/>
      <c r="ANM73" s="25"/>
      <c r="ANN73" s="25"/>
      <c r="ANO73" s="25"/>
      <c r="ANP73" s="25"/>
      <c r="ANQ73" s="25"/>
      <c r="ANR73" s="25"/>
      <c r="ANS73" s="25"/>
      <c r="ANT73" s="25"/>
      <c r="ANU73" s="25"/>
      <c r="ANV73" s="25"/>
      <c r="ANW73" s="25"/>
      <c r="ANX73" s="25"/>
      <c r="ANY73" s="25"/>
      <c r="ANZ73" s="25"/>
      <c r="AOA73" s="25"/>
      <c r="AOB73" s="25"/>
      <c r="AOC73" s="25"/>
      <c r="AOD73" s="25"/>
      <c r="AOE73" s="25"/>
      <c r="AOF73" s="25"/>
      <c r="AOG73" s="25"/>
      <c r="AOH73" s="25"/>
      <c r="AOI73" s="25"/>
      <c r="AOJ73" s="25"/>
      <c r="AOK73" s="25"/>
      <c r="AOL73" s="25"/>
      <c r="AOM73" s="25"/>
      <c r="AON73" s="25"/>
      <c r="AOO73" s="25"/>
      <c r="AOP73" s="25"/>
      <c r="AOQ73" s="25"/>
      <c r="AOR73" s="25"/>
      <c r="AOS73" s="25"/>
      <c r="AOT73" s="25"/>
      <c r="AOU73" s="25"/>
      <c r="AOV73" s="25"/>
      <c r="AOW73" s="25"/>
      <c r="AOX73" s="25"/>
      <c r="AOY73" s="25"/>
      <c r="AOZ73" s="25"/>
      <c r="APA73" s="25"/>
      <c r="APB73" s="25"/>
      <c r="APC73" s="25"/>
      <c r="APD73" s="25"/>
      <c r="APE73" s="25"/>
      <c r="APF73" s="25"/>
      <c r="APG73" s="25"/>
      <c r="APH73" s="25"/>
      <c r="API73" s="25"/>
      <c r="APJ73" s="25"/>
      <c r="APK73" s="25"/>
      <c r="APL73" s="25"/>
      <c r="APM73" s="25"/>
      <c r="APN73" s="25"/>
      <c r="APO73" s="25"/>
      <c r="APP73" s="25"/>
      <c r="APQ73" s="25"/>
      <c r="APR73" s="25"/>
      <c r="APS73" s="25"/>
      <c r="APT73" s="25"/>
      <c r="APU73" s="25"/>
      <c r="APV73" s="25"/>
      <c r="APW73" s="25"/>
      <c r="APX73" s="25"/>
      <c r="APY73" s="25"/>
      <c r="APZ73" s="25"/>
      <c r="AQA73" s="25"/>
      <c r="AQB73" s="25"/>
      <c r="AQC73" s="25"/>
      <c r="AQD73" s="25"/>
      <c r="AQE73" s="25"/>
      <c r="AQF73" s="25"/>
      <c r="AQG73" s="25"/>
      <c r="AQH73" s="25"/>
      <c r="AQI73" s="25"/>
      <c r="AQJ73" s="25"/>
      <c r="AQK73" s="25"/>
      <c r="AQL73" s="25"/>
      <c r="AQM73" s="25"/>
      <c r="AQN73" s="25"/>
      <c r="AQO73" s="25"/>
      <c r="AQP73" s="25"/>
      <c r="AQQ73" s="25"/>
      <c r="AQR73" s="25"/>
      <c r="AQS73" s="25"/>
      <c r="AQT73" s="25"/>
      <c r="AQU73" s="25"/>
      <c r="AQV73" s="25"/>
      <c r="AQW73" s="25"/>
      <c r="AQX73" s="25"/>
      <c r="AQY73" s="25"/>
      <c r="AQZ73" s="25"/>
      <c r="ARA73" s="25"/>
      <c r="ARB73" s="25"/>
      <c r="ARC73" s="25"/>
      <c r="ARD73" s="25"/>
      <c r="ARE73" s="25"/>
      <c r="ARF73" s="25"/>
      <c r="ARG73" s="25"/>
      <c r="ARH73" s="25"/>
      <c r="ARI73" s="25"/>
      <c r="ARJ73" s="25"/>
      <c r="ARK73" s="25"/>
      <c r="ARL73" s="25"/>
      <c r="ARM73" s="25"/>
      <c r="ARN73" s="25"/>
      <c r="ARO73" s="25"/>
      <c r="ARP73" s="25"/>
      <c r="ARQ73" s="25"/>
      <c r="ARR73" s="25"/>
      <c r="ARS73" s="25"/>
      <c r="ART73" s="25"/>
      <c r="ARU73" s="25"/>
      <c r="ARV73" s="25"/>
      <c r="ARW73" s="25"/>
      <c r="ARX73" s="25"/>
      <c r="ARY73" s="25"/>
      <c r="ARZ73" s="25"/>
      <c r="ASA73" s="25"/>
      <c r="ASB73" s="25"/>
      <c r="ASC73" s="25"/>
      <c r="ASD73" s="25"/>
      <c r="ASE73" s="25"/>
      <c r="ASF73" s="25"/>
      <c r="ASG73" s="25"/>
      <c r="ASH73" s="25"/>
      <c r="ASI73" s="25"/>
      <c r="ASJ73" s="25"/>
      <c r="ASK73" s="25"/>
      <c r="ASL73" s="25"/>
      <c r="ASM73" s="25"/>
      <c r="ASN73" s="25"/>
      <c r="ASO73" s="25"/>
      <c r="ASP73" s="25"/>
      <c r="ASQ73" s="25"/>
      <c r="ASR73" s="25"/>
      <c r="ASS73" s="25"/>
      <c r="AST73" s="25"/>
      <c r="ASU73" s="25"/>
      <c r="ASV73" s="25"/>
      <c r="ASW73" s="25"/>
      <c r="ASX73" s="25"/>
      <c r="ASY73" s="25"/>
      <c r="ASZ73" s="25"/>
      <c r="ATA73" s="25"/>
      <c r="ATB73" s="25"/>
      <c r="ATC73" s="25"/>
      <c r="ATD73" s="25"/>
      <c r="ATE73" s="25"/>
      <c r="ATF73" s="25"/>
      <c r="ATG73" s="25"/>
      <c r="ATH73" s="25"/>
      <c r="ATI73" s="25"/>
      <c r="ATJ73" s="25"/>
      <c r="ATK73" s="25"/>
      <c r="ATL73" s="25"/>
      <c r="ATM73" s="25"/>
      <c r="ATN73" s="25"/>
      <c r="ATO73" s="25"/>
      <c r="ATP73" s="25"/>
      <c r="ATQ73" s="25"/>
      <c r="ATR73" s="25"/>
      <c r="ATS73" s="25"/>
      <c r="ATT73" s="25"/>
      <c r="ATU73" s="25"/>
      <c r="ATV73" s="25"/>
      <c r="ATW73" s="25"/>
      <c r="ATX73" s="25"/>
      <c r="ATY73" s="25"/>
      <c r="ATZ73" s="25"/>
      <c r="AUA73" s="25"/>
      <c r="AUB73" s="25"/>
      <c r="AUC73" s="25"/>
      <c r="AUD73" s="25"/>
      <c r="AUE73" s="25"/>
      <c r="AUF73" s="25"/>
      <c r="AUG73" s="25"/>
      <c r="AUH73" s="25"/>
      <c r="AUI73" s="25"/>
      <c r="AUJ73" s="25"/>
      <c r="AUK73" s="25"/>
      <c r="AUL73" s="25"/>
      <c r="AUM73" s="25"/>
      <c r="AUN73" s="25"/>
      <c r="AUO73" s="25"/>
      <c r="AUP73" s="25"/>
      <c r="AUQ73" s="25"/>
      <c r="AUR73" s="25"/>
      <c r="AUS73" s="25"/>
      <c r="AUT73" s="25"/>
      <c r="AUU73" s="25"/>
      <c r="AUV73" s="25"/>
      <c r="AUW73" s="25"/>
      <c r="AUX73" s="25"/>
      <c r="AUY73" s="25"/>
      <c r="AUZ73" s="25"/>
      <c r="AVA73" s="25"/>
      <c r="AVB73" s="25"/>
      <c r="AVC73" s="25"/>
      <c r="AVD73" s="25"/>
      <c r="AVE73" s="25"/>
      <c r="AVF73" s="25"/>
      <c r="AVG73" s="25"/>
      <c r="AVH73" s="25"/>
      <c r="AVI73" s="25"/>
      <c r="AVJ73" s="25"/>
      <c r="AVK73" s="25"/>
      <c r="AVL73" s="25"/>
      <c r="AVM73" s="25"/>
      <c r="AVN73" s="25"/>
      <c r="AVO73" s="25"/>
      <c r="AVP73" s="25"/>
      <c r="AVQ73" s="25"/>
      <c r="AVR73" s="25"/>
      <c r="AVS73" s="25"/>
      <c r="AVT73" s="25"/>
      <c r="AVU73" s="25"/>
    </row>
    <row r="74" spans="1:1269" x14ac:dyDescent="0.25">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5"/>
      <c r="VB74" s="25"/>
      <c r="VC74" s="25"/>
      <c r="VD74" s="25"/>
      <c r="VE74" s="25"/>
      <c r="VF74" s="25"/>
      <c r="VG74" s="25"/>
      <c r="VH74" s="25"/>
      <c r="VI74" s="25"/>
      <c r="VJ74" s="25"/>
      <c r="VK74" s="25"/>
      <c r="VL74" s="25"/>
      <c r="VM74" s="25"/>
      <c r="VN74" s="25"/>
      <c r="VO74" s="25"/>
      <c r="VP74" s="25"/>
      <c r="VQ74" s="25"/>
      <c r="VR74" s="25"/>
      <c r="VS74" s="25"/>
      <c r="VT74" s="25"/>
      <c r="VU74" s="25"/>
      <c r="VV74" s="25"/>
      <c r="VW74" s="25"/>
      <c r="VX74" s="25"/>
      <c r="VY74" s="25"/>
      <c r="VZ74" s="25"/>
      <c r="WA74" s="25"/>
      <c r="WB74" s="25"/>
      <c r="WC74" s="25"/>
      <c r="WD74" s="25"/>
      <c r="WE74" s="25"/>
      <c r="WF74" s="25"/>
      <c r="WG74" s="25"/>
      <c r="WH74" s="25"/>
      <c r="WI74" s="25"/>
      <c r="WJ74" s="25"/>
      <c r="WK74" s="25"/>
      <c r="WL74" s="25"/>
      <c r="WM74" s="25"/>
      <c r="WN74" s="25"/>
      <c r="WO74" s="25"/>
      <c r="WP74" s="25"/>
      <c r="WQ74" s="25"/>
      <c r="WR74" s="25"/>
      <c r="WS74" s="25"/>
      <c r="WT74" s="25"/>
      <c r="WU74" s="25"/>
      <c r="WV74" s="25"/>
      <c r="WW74" s="25"/>
      <c r="WX74" s="25"/>
      <c r="WY74" s="25"/>
      <c r="WZ74" s="25"/>
      <c r="XA74" s="25"/>
      <c r="XB74" s="25"/>
      <c r="XC74" s="25"/>
      <c r="XD74" s="25"/>
      <c r="XE74" s="25"/>
      <c r="XF74" s="25"/>
      <c r="XG74" s="25"/>
      <c r="XH74" s="25"/>
      <c r="XI74" s="25"/>
      <c r="XJ74" s="25"/>
      <c r="XK74" s="25"/>
      <c r="XL74" s="25"/>
      <c r="XM74" s="25"/>
      <c r="XN74" s="25"/>
      <c r="XO74" s="25"/>
      <c r="XP74" s="25"/>
      <c r="XQ74" s="25"/>
      <c r="XR74" s="25"/>
      <c r="XS74" s="25"/>
      <c r="XT74" s="25"/>
      <c r="XU74" s="25"/>
      <c r="XV74" s="25"/>
      <c r="XW74" s="25"/>
      <c r="XX74" s="25"/>
      <c r="XY74" s="25"/>
      <c r="XZ74" s="25"/>
      <c r="YA74" s="25"/>
      <c r="YB74" s="25"/>
      <c r="YC74" s="25"/>
      <c r="YD74" s="25"/>
      <c r="YE74" s="25"/>
      <c r="YF74" s="25"/>
      <c r="YG74" s="25"/>
      <c r="YH74" s="25"/>
      <c r="YI74" s="25"/>
      <c r="YJ74" s="25"/>
      <c r="YK74" s="25"/>
      <c r="YL74" s="25"/>
      <c r="YM74" s="25"/>
      <c r="YN74" s="25"/>
      <c r="YO74" s="25"/>
      <c r="YP74" s="25"/>
      <c r="YQ74" s="25"/>
      <c r="YR74" s="25"/>
      <c r="YS74" s="25"/>
      <c r="YT74" s="25"/>
      <c r="YU74" s="25"/>
      <c r="YV74" s="25"/>
      <c r="YW74" s="25"/>
      <c r="YX74" s="25"/>
      <c r="YY74" s="25"/>
      <c r="YZ74" s="25"/>
      <c r="ZA74" s="25"/>
      <c r="ZB74" s="25"/>
      <c r="ZC74" s="25"/>
      <c r="ZD74" s="25"/>
      <c r="ZE74" s="25"/>
      <c r="ZF74" s="25"/>
      <c r="ZG74" s="25"/>
      <c r="ZH74" s="25"/>
      <c r="ZI74" s="25"/>
      <c r="ZJ74" s="25"/>
      <c r="ZK74" s="25"/>
      <c r="ZL74" s="25"/>
      <c r="ZM74" s="25"/>
      <c r="ZN74" s="25"/>
      <c r="ZO74" s="25"/>
      <c r="ZP74" s="25"/>
      <c r="ZQ74" s="25"/>
      <c r="ZR74" s="25"/>
      <c r="ZS74" s="25"/>
      <c r="ZT74" s="25"/>
      <c r="ZU74" s="25"/>
      <c r="ZV74" s="25"/>
      <c r="ZW74" s="25"/>
      <c r="ZX74" s="25"/>
      <c r="ZY74" s="25"/>
      <c r="ZZ74" s="25"/>
      <c r="AAA74" s="25"/>
      <c r="AAB74" s="25"/>
      <c r="AAC74" s="25"/>
      <c r="AAD74" s="25"/>
      <c r="AAE74" s="25"/>
      <c r="AAF74" s="25"/>
      <c r="AAG74" s="25"/>
      <c r="AAH74" s="25"/>
      <c r="AAI74" s="25"/>
      <c r="AAJ74" s="25"/>
      <c r="AAK74" s="25"/>
      <c r="AAL74" s="25"/>
      <c r="AAM74" s="25"/>
      <c r="AAN74" s="25"/>
      <c r="AAO74" s="25"/>
      <c r="AAP74" s="25"/>
      <c r="AAQ74" s="25"/>
      <c r="AAR74" s="25"/>
      <c r="AAS74" s="25"/>
      <c r="AAT74" s="25"/>
      <c r="AAU74" s="25"/>
      <c r="AAV74" s="25"/>
      <c r="AAW74" s="25"/>
      <c r="AAX74" s="25"/>
      <c r="AAY74" s="25"/>
      <c r="AAZ74" s="25"/>
      <c r="ABA74" s="25"/>
      <c r="ABB74" s="25"/>
      <c r="ABC74" s="25"/>
      <c r="ABD74" s="25"/>
      <c r="ABE74" s="25"/>
      <c r="ABF74" s="25"/>
      <c r="ABG74" s="25"/>
      <c r="ABH74" s="25"/>
      <c r="ABI74" s="25"/>
      <c r="ABJ74" s="25"/>
      <c r="ABK74" s="25"/>
      <c r="ABL74" s="25"/>
      <c r="ABM74" s="25"/>
      <c r="ABN74" s="25"/>
      <c r="ABO74" s="25"/>
      <c r="ABP74" s="25"/>
      <c r="ABQ74" s="25"/>
      <c r="ABR74" s="25"/>
      <c r="ABS74" s="25"/>
      <c r="ABT74" s="25"/>
      <c r="ABU74" s="25"/>
      <c r="ABV74" s="25"/>
      <c r="ABW74" s="25"/>
      <c r="ABX74" s="25"/>
      <c r="ABY74" s="25"/>
      <c r="ABZ74" s="25"/>
      <c r="ACA74" s="25"/>
      <c r="ACB74" s="25"/>
      <c r="ACC74" s="25"/>
      <c r="ACD74" s="25"/>
      <c r="ACE74" s="25"/>
      <c r="ACF74" s="25"/>
      <c r="ACG74" s="25"/>
      <c r="ACH74" s="25"/>
      <c r="ACI74" s="25"/>
      <c r="ACJ74" s="25"/>
      <c r="ACK74" s="25"/>
      <c r="ACL74" s="25"/>
      <c r="ACM74" s="25"/>
      <c r="ACN74" s="25"/>
      <c r="ACO74" s="25"/>
      <c r="ACP74" s="25"/>
      <c r="ACQ74" s="25"/>
      <c r="ACR74" s="25"/>
      <c r="ACS74" s="25"/>
      <c r="ACT74" s="25"/>
      <c r="ACU74" s="25"/>
      <c r="ACV74" s="25"/>
      <c r="ACW74" s="25"/>
      <c r="ACX74" s="25"/>
      <c r="ACY74" s="25"/>
      <c r="ACZ74" s="25"/>
      <c r="ADA74" s="25"/>
      <c r="ADB74" s="25"/>
      <c r="ADC74" s="25"/>
      <c r="ADD74" s="25"/>
      <c r="ADE74" s="25"/>
      <c r="ADF74" s="25"/>
      <c r="ADG74" s="25"/>
      <c r="ADH74" s="25"/>
      <c r="ADI74" s="25"/>
      <c r="ADJ74" s="25"/>
      <c r="ADK74" s="25"/>
      <c r="ADL74" s="25"/>
      <c r="ADM74" s="25"/>
      <c r="ADN74" s="25"/>
      <c r="ADO74" s="25"/>
      <c r="ADP74" s="25"/>
      <c r="ADQ74" s="25"/>
      <c r="ADR74" s="25"/>
      <c r="ADS74" s="25"/>
      <c r="ADT74" s="25"/>
      <c r="ADU74" s="25"/>
      <c r="ADV74" s="25"/>
      <c r="ADW74" s="25"/>
      <c r="ADX74" s="25"/>
      <c r="ADY74" s="25"/>
      <c r="ADZ74" s="25"/>
      <c r="AEA74" s="25"/>
      <c r="AEB74" s="25"/>
      <c r="AEC74" s="25"/>
      <c r="AED74" s="25"/>
      <c r="AEE74" s="25"/>
      <c r="AEF74" s="25"/>
      <c r="AEG74" s="25"/>
      <c r="AEH74" s="25"/>
      <c r="AEI74" s="25"/>
      <c r="AEJ74" s="25"/>
      <c r="AEK74" s="25"/>
      <c r="AEL74" s="25"/>
      <c r="AEM74" s="25"/>
      <c r="AEN74" s="25"/>
      <c r="AEO74" s="25"/>
      <c r="AEP74" s="25"/>
      <c r="AEQ74" s="25"/>
      <c r="AER74" s="25"/>
      <c r="AES74" s="25"/>
      <c r="AET74" s="25"/>
      <c r="AEU74" s="25"/>
      <c r="AEV74" s="25"/>
      <c r="AEW74" s="25"/>
      <c r="AEX74" s="25"/>
      <c r="AEY74" s="25"/>
      <c r="AEZ74" s="25"/>
      <c r="AFA74" s="25"/>
      <c r="AFB74" s="25"/>
      <c r="AFC74" s="25"/>
      <c r="AFD74" s="25"/>
      <c r="AFE74" s="25"/>
      <c r="AFF74" s="25"/>
      <c r="AFG74" s="25"/>
      <c r="AFH74" s="25"/>
      <c r="AFI74" s="25"/>
      <c r="AFJ74" s="25"/>
      <c r="AFK74" s="25"/>
      <c r="AFL74" s="25"/>
      <c r="AFM74" s="25"/>
      <c r="AFN74" s="25"/>
      <c r="AFO74" s="25"/>
      <c r="AFP74" s="25"/>
      <c r="AFQ74" s="25"/>
      <c r="AFR74" s="25"/>
      <c r="AFS74" s="25"/>
      <c r="AFT74" s="25"/>
      <c r="AFU74" s="25"/>
      <c r="AFV74" s="25"/>
      <c r="AFW74" s="25"/>
      <c r="AFX74" s="25"/>
      <c r="AFY74" s="25"/>
      <c r="AFZ74" s="25"/>
      <c r="AGA74" s="25"/>
      <c r="AGB74" s="25"/>
      <c r="AGC74" s="25"/>
      <c r="AGD74" s="25"/>
      <c r="AGE74" s="25"/>
      <c r="AGF74" s="25"/>
      <c r="AGG74" s="25"/>
      <c r="AGH74" s="25"/>
      <c r="AGI74" s="25"/>
      <c r="AGJ74" s="25"/>
      <c r="AGK74" s="25"/>
      <c r="AGL74" s="25"/>
      <c r="AGM74" s="25"/>
      <c r="AGN74" s="25"/>
      <c r="AGO74" s="25"/>
      <c r="AGP74" s="25"/>
      <c r="AGQ74" s="25"/>
      <c r="AGR74" s="25"/>
      <c r="AGS74" s="25"/>
      <c r="AGT74" s="25"/>
      <c r="AGU74" s="25"/>
      <c r="AGV74" s="25"/>
      <c r="AGW74" s="25"/>
      <c r="AGX74" s="25"/>
      <c r="AGY74" s="25"/>
      <c r="AGZ74" s="25"/>
      <c r="AHA74" s="25"/>
      <c r="AHB74" s="25"/>
      <c r="AHC74" s="25"/>
      <c r="AHD74" s="25"/>
      <c r="AHE74" s="25"/>
      <c r="AHF74" s="25"/>
      <c r="AHG74" s="25"/>
      <c r="AHH74" s="25"/>
      <c r="AHI74" s="25"/>
      <c r="AHJ74" s="25"/>
      <c r="AHK74" s="25"/>
      <c r="AHL74" s="25"/>
      <c r="AHM74" s="25"/>
      <c r="AHN74" s="25"/>
      <c r="AHO74" s="25"/>
      <c r="AHP74" s="25"/>
      <c r="AHQ74" s="25"/>
      <c r="AHR74" s="25"/>
      <c r="AHS74" s="25"/>
      <c r="AHT74" s="25"/>
      <c r="AHU74" s="25"/>
      <c r="AHV74" s="25"/>
      <c r="AHW74" s="25"/>
      <c r="AHX74" s="25"/>
      <c r="AHY74" s="25"/>
      <c r="AHZ74" s="25"/>
      <c r="AIA74" s="25"/>
      <c r="AIB74" s="25"/>
      <c r="AIC74" s="25"/>
      <c r="AID74" s="25"/>
      <c r="AIE74" s="25"/>
      <c r="AIF74" s="25"/>
      <c r="AIG74" s="25"/>
      <c r="AIH74" s="25"/>
      <c r="AII74" s="25"/>
      <c r="AIJ74" s="25"/>
      <c r="AIK74" s="25"/>
      <c r="AIL74" s="25"/>
      <c r="AIM74" s="25"/>
      <c r="AIN74" s="25"/>
      <c r="AIO74" s="25"/>
      <c r="AIP74" s="25"/>
      <c r="AIQ74" s="25"/>
      <c r="AIR74" s="25"/>
      <c r="AIS74" s="25"/>
      <c r="AIT74" s="25"/>
      <c r="AIU74" s="25"/>
      <c r="AIV74" s="25"/>
      <c r="AIW74" s="25"/>
      <c r="AIX74" s="25"/>
      <c r="AIY74" s="25"/>
      <c r="AIZ74" s="25"/>
      <c r="AJA74" s="25"/>
      <c r="AJB74" s="25"/>
      <c r="AJC74" s="25"/>
      <c r="AJD74" s="25"/>
      <c r="AJE74" s="25"/>
      <c r="AJF74" s="25"/>
      <c r="AJG74" s="25"/>
      <c r="AJH74" s="25"/>
      <c r="AJI74" s="25"/>
      <c r="AJJ74" s="25"/>
      <c r="AJK74" s="25"/>
      <c r="AJL74" s="25"/>
      <c r="AJM74" s="25"/>
      <c r="AJN74" s="25"/>
      <c r="AJO74" s="25"/>
      <c r="AJP74" s="25"/>
      <c r="AJQ74" s="25"/>
      <c r="AJR74" s="25"/>
      <c r="AJS74" s="25"/>
      <c r="AJT74" s="25"/>
      <c r="AJU74" s="25"/>
      <c r="AJV74" s="25"/>
      <c r="AJW74" s="25"/>
      <c r="AJX74" s="25"/>
      <c r="AJY74" s="25"/>
      <c r="AJZ74" s="25"/>
      <c r="AKA74" s="25"/>
      <c r="AKB74" s="25"/>
      <c r="AKC74" s="25"/>
      <c r="AKD74" s="25"/>
      <c r="AKE74" s="25"/>
      <c r="AKF74" s="25"/>
      <c r="AKG74" s="25"/>
      <c r="AKH74" s="25"/>
      <c r="AKI74" s="25"/>
      <c r="AKJ74" s="25"/>
      <c r="AKK74" s="25"/>
      <c r="AKL74" s="25"/>
      <c r="AKM74" s="25"/>
      <c r="AKN74" s="25"/>
      <c r="AKO74" s="25"/>
      <c r="AKP74" s="25"/>
      <c r="AKQ74" s="25"/>
      <c r="AKR74" s="25"/>
      <c r="AKS74" s="25"/>
      <c r="AKT74" s="25"/>
      <c r="AKU74" s="25"/>
      <c r="AKV74" s="25"/>
      <c r="AKW74" s="25"/>
      <c r="AKX74" s="25"/>
      <c r="AKY74" s="25"/>
      <c r="AKZ74" s="25"/>
      <c r="ALA74" s="25"/>
      <c r="ALB74" s="25"/>
      <c r="ALC74" s="25"/>
      <c r="ALD74" s="25"/>
      <c r="ALE74" s="25"/>
      <c r="ALF74" s="25"/>
      <c r="ALG74" s="25"/>
      <c r="ALH74" s="25"/>
      <c r="ALI74" s="25"/>
      <c r="ALJ74" s="25"/>
      <c r="ALK74" s="25"/>
      <c r="ALL74" s="25"/>
      <c r="ALM74" s="25"/>
      <c r="ALN74" s="25"/>
      <c r="ALO74" s="25"/>
      <c r="ALP74" s="25"/>
      <c r="ALQ74" s="25"/>
      <c r="ALR74" s="25"/>
      <c r="ALS74" s="25"/>
      <c r="ALT74" s="25"/>
      <c r="ALU74" s="25"/>
      <c r="ALV74" s="25"/>
      <c r="ALW74" s="25"/>
      <c r="ALX74" s="25"/>
      <c r="ALY74" s="25"/>
      <c r="ALZ74" s="25"/>
      <c r="AMA74" s="25"/>
      <c r="AMB74" s="25"/>
      <c r="AMC74" s="25"/>
      <c r="AMD74" s="25"/>
      <c r="AME74" s="25"/>
      <c r="AMF74" s="25"/>
      <c r="AMG74" s="25"/>
      <c r="AMH74" s="25"/>
      <c r="AMI74" s="25"/>
      <c r="AMJ74" s="25"/>
      <c r="AMK74" s="25"/>
      <c r="AML74" s="25"/>
      <c r="AMM74" s="25"/>
      <c r="AMN74" s="25"/>
      <c r="AMO74" s="25"/>
      <c r="AMP74" s="25"/>
      <c r="AMQ74" s="25"/>
      <c r="AMR74" s="25"/>
      <c r="AMS74" s="25"/>
      <c r="AMT74" s="25"/>
      <c r="AMU74" s="25"/>
      <c r="AMV74" s="25"/>
      <c r="AMW74" s="25"/>
      <c r="AMX74" s="25"/>
      <c r="AMY74" s="25"/>
      <c r="AMZ74" s="25"/>
      <c r="ANA74" s="25"/>
      <c r="ANB74" s="25"/>
      <c r="ANC74" s="25"/>
      <c r="AND74" s="25"/>
      <c r="ANE74" s="25"/>
      <c r="ANF74" s="25"/>
      <c r="ANG74" s="25"/>
      <c r="ANH74" s="25"/>
      <c r="ANI74" s="25"/>
      <c r="ANJ74" s="25"/>
      <c r="ANK74" s="25"/>
      <c r="ANL74" s="25"/>
      <c r="ANM74" s="25"/>
      <c r="ANN74" s="25"/>
      <c r="ANO74" s="25"/>
      <c r="ANP74" s="25"/>
      <c r="ANQ74" s="25"/>
      <c r="ANR74" s="25"/>
      <c r="ANS74" s="25"/>
      <c r="ANT74" s="25"/>
      <c r="ANU74" s="25"/>
      <c r="ANV74" s="25"/>
      <c r="ANW74" s="25"/>
      <c r="ANX74" s="25"/>
      <c r="ANY74" s="25"/>
      <c r="ANZ74" s="25"/>
      <c r="AOA74" s="25"/>
      <c r="AOB74" s="25"/>
      <c r="AOC74" s="25"/>
      <c r="AOD74" s="25"/>
      <c r="AOE74" s="25"/>
      <c r="AOF74" s="25"/>
      <c r="AOG74" s="25"/>
      <c r="AOH74" s="25"/>
      <c r="AOI74" s="25"/>
      <c r="AOJ74" s="25"/>
      <c r="AOK74" s="25"/>
      <c r="AOL74" s="25"/>
      <c r="AOM74" s="25"/>
      <c r="AON74" s="25"/>
      <c r="AOO74" s="25"/>
      <c r="AOP74" s="25"/>
      <c r="AOQ74" s="25"/>
      <c r="AOR74" s="25"/>
      <c r="AOS74" s="25"/>
      <c r="AOT74" s="25"/>
      <c r="AOU74" s="25"/>
      <c r="AOV74" s="25"/>
      <c r="AOW74" s="25"/>
      <c r="AOX74" s="25"/>
      <c r="AOY74" s="25"/>
      <c r="AOZ74" s="25"/>
      <c r="APA74" s="25"/>
      <c r="APB74" s="25"/>
      <c r="APC74" s="25"/>
      <c r="APD74" s="25"/>
      <c r="APE74" s="25"/>
      <c r="APF74" s="25"/>
      <c r="APG74" s="25"/>
      <c r="APH74" s="25"/>
      <c r="API74" s="25"/>
      <c r="APJ74" s="25"/>
      <c r="APK74" s="25"/>
      <c r="APL74" s="25"/>
      <c r="APM74" s="25"/>
      <c r="APN74" s="25"/>
      <c r="APO74" s="25"/>
      <c r="APP74" s="25"/>
      <c r="APQ74" s="25"/>
      <c r="APR74" s="25"/>
      <c r="APS74" s="25"/>
      <c r="APT74" s="25"/>
      <c r="APU74" s="25"/>
      <c r="APV74" s="25"/>
      <c r="APW74" s="25"/>
      <c r="APX74" s="25"/>
      <c r="APY74" s="25"/>
      <c r="APZ74" s="25"/>
      <c r="AQA74" s="25"/>
      <c r="AQB74" s="25"/>
      <c r="AQC74" s="25"/>
      <c r="AQD74" s="25"/>
      <c r="AQE74" s="25"/>
      <c r="AQF74" s="25"/>
      <c r="AQG74" s="25"/>
      <c r="AQH74" s="25"/>
      <c r="AQI74" s="25"/>
      <c r="AQJ74" s="25"/>
      <c r="AQK74" s="25"/>
      <c r="AQL74" s="25"/>
      <c r="AQM74" s="25"/>
      <c r="AQN74" s="25"/>
      <c r="AQO74" s="25"/>
      <c r="AQP74" s="25"/>
      <c r="AQQ74" s="25"/>
      <c r="AQR74" s="25"/>
      <c r="AQS74" s="25"/>
      <c r="AQT74" s="25"/>
      <c r="AQU74" s="25"/>
      <c r="AQV74" s="25"/>
      <c r="AQW74" s="25"/>
      <c r="AQX74" s="25"/>
      <c r="AQY74" s="25"/>
      <c r="AQZ74" s="25"/>
      <c r="ARA74" s="25"/>
      <c r="ARB74" s="25"/>
      <c r="ARC74" s="25"/>
      <c r="ARD74" s="25"/>
      <c r="ARE74" s="25"/>
      <c r="ARF74" s="25"/>
      <c r="ARG74" s="25"/>
      <c r="ARH74" s="25"/>
      <c r="ARI74" s="25"/>
      <c r="ARJ74" s="25"/>
      <c r="ARK74" s="25"/>
      <c r="ARL74" s="25"/>
      <c r="ARM74" s="25"/>
      <c r="ARN74" s="25"/>
      <c r="ARO74" s="25"/>
      <c r="ARP74" s="25"/>
      <c r="ARQ74" s="25"/>
      <c r="ARR74" s="25"/>
      <c r="ARS74" s="25"/>
      <c r="ART74" s="25"/>
      <c r="ARU74" s="25"/>
      <c r="ARV74" s="25"/>
      <c r="ARW74" s="25"/>
      <c r="ARX74" s="25"/>
      <c r="ARY74" s="25"/>
      <c r="ARZ74" s="25"/>
      <c r="ASA74" s="25"/>
      <c r="ASB74" s="25"/>
      <c r="ASC74" s="25"/>
      <c r="ASD74" s="25"/>
      <c r="ASE74" s="25"/>
      <c r="ASF74" s="25"/>
      <c r="ASG74" s="25"/>
      <c r="ASH74" s="25"/>
      <c r="ASI74" s="25"/>
      <c r="ASJ74" s="25"/>
      <c r="ASK74" s="25"/>
      <c r="ASL74" s="25"/>
      <c r="ASM74" s="25"/>
      <c r="ASN74" s="25"/>
      <c r="ASO74" s="25"/>
      <c r="ASP74" s="25"/>
      <c r="ASQ74" s="25"/>
      <c r="ASR74" s="25"/>
      <c r="ASS74" s="25"/>
      <c r="AST74" s="25"/>
      <c r="ASU74" s="25"/>
      <c r="ASV74" s="25"/>
      <c r="ASW74" s="25"/>
      <c r="ASX74" s="25"/>
      <c r="ASY74" s="25"/>
      <c r="ASZ74" s="25"/>
      <c r="ATA74" s="25"/>
      <c r="ATB74" s="25"/>
      <c r="ATC74" s="25"/>
      <c r="ATD74" s="25"/>
      <c r="ATE74" s="25"/>
      <c r="ATF74" s="25"/>
      <c r="ATG74" s="25"/>
      <c r="ATH74" s="25"/>
      <c r="ATI74" s="25"/>
      <c r="ATJ74" s="25"/>
      <c r="ATK74" s="25"/>
      <c r="ATL74" s="25"/>
      <c r="ATM74" s="25"/>
      <c r="ATN74" s="25"/>
      <c r="ATO74" s="25"/>
      <c r="ATP74" s="25"/>
      <c r="ATQ74" s="25"/>
      <c r="ATR74" s="25"/>
      <c r="ATS74" s="25"/>
      <c r="ATT74" s="25"/>
      <c r="ATU74" s="25"/>
      <c r="ATV74" s="25"/>
      <c r="ATW74" s="25"/>
      <c r="ATX74" s="25"/>
      <c r="ATY74" s="25"/>
      <c r="ATZ74" s="25"/>
      <c r="AUA74" s="25"/>
      <c r="AUB74" s="25"/>
      <c r="AUC74" s="25"/>
      <c r="AUD74" s="25"/>
      <c r="AUE74" s="25"/>
      <c r="AUF74" s="25"/>
      <c r="AUG74" s="25"/>
      <c r="AUH74" s="25"/>
      <c r="AUI74" s="25"/>
      <c r="AUJ74" s="25"/>
      <c r="AUK74" s="25"/>
      <c r="AUL74" s="25"/>
      <c r="AUM74" s="25"/>
      <c r="AUN74" s="25"/>
      <c r="AUO74" s="25"/>
      <c r="AUP74" s="25"/>
      <c r="AUQ74" s="25"/>
      <c r="AUR74" s="25"/>
      <c r="AUS74" s="25"/>
      <c r="AUT74" s="25"/>
      <c r="AUU74" s="25"/>
      <c r="AUV74" s="25"/>
      <c r="AUW74" s="25"/>
      <c r="AUX74" s="25"/>
      <c r="AUY74" s="25"/>
      <c r="AUZ74" s="25"/>
      <c r="AVA74" s="25"/>
      <c r="AVB74" s="25"/>
      <c r="AVC74" s="25"/>
      <c r="AVD74" s="25"/>
      <c r="AVE74" s="25"/>
      <c r="AVF74" s="25"/>
      <c r="AVG74" s="25"/>
      <c r="AVH74" s="25"/>
      <c r="AVI74" s="25"/>
      <c r="AVJ74" s="25"/>
      <c r="AVK74" s="25"/>
      <c r="AVL74" s="25"/>
      <c r="AVM74" s="25"/>
      <c r="AVN74" s="25"/>
      <c r="AVO74" s="25"/>
      <c r="AVP74" s="25"/>
      <c r="AVQ74" s="25"/>
      <c r="AVR74" s="25"/>
      <c r="AVS74" s="25"/>
      <c r="AVT74" s="25"/>
      <c r="AVU74" s="25"/>
    </row>
  </sheetData>
  <mergeCells count="101">
    <mergeCell ref="E70:F70"/>
    <mergeCell ref="A55:A57"/>
    <mergeCell ref="B55:B57"/>
    <mergeCell ref="C55:C57"/>
    <mergeCell ref="D55:D57"/>
    <mergeCell ref="O55:O57"/>
    <mergeCell ref="A58:A60"/>
    <mergeCell ref="B58:B60"/>
    <mergeCell ref="C58:C60"/>
    <mergeCell ref="D58:D60"/>
    <mergeCell ref="O58:O60"/>
    <mergeCell ref="A52:A54"/>
    <mergeCell ref="B52:B54"/>
    <mergeCell ref="C52:C54"/>
    <mergeCell ref="D52:D54"/>
    <mergeCell ref="O52:O54"/>
    <mergeCell ref="A61:A63"/>
    <mergeCell ref="B61:B63"/>
    <mergeCell ref="C61:C63"/>
    <mergeCell ref="D61:D63"/>
    <mergeCell ref="O61:O63"/>
    <mergeCell ref="A46:A48"/>
    <mergeCell ref="B46:B48"/>
    <mergeCell ref="C46:C48"/>
    <mergeCell ref="D46:D48"/>
    <mergeCell ref="O46:O48"/>
    <mergeCell ref="A49:A51"/>
    <mergeCell ref="B49:B51"/>
    <mergeCell ref="C49:C51"/>
    <mergeCell ref="D49:D51"/>
    <mergeCell ref="O49:O51"/>
    <mergeCell ref="A40:A42"/>
    <mergeCell ref="B40:B42"/>
    <mergeCell ref="D40:D42"/>
    <mergeCell ref="O40:O42"/>
    <mergeCell ref="A43:A45"/>
    <mergeCell ref="B43:B45"/>
    <mergeCell ref="C43:C45"/>
    <mergeCell ref="D43:D45"/>
    <mergeCell ref="O43:O45"/>
    <mergeCell ref="A31:A33"/>
    <mergeCell ref="B31:B33"/>
    <mergeCell ref="C31:C33"/>
    <mergeCell ref="D31:D33"/>
    <mergeCell ref="O31:O33"/>
    <mergeCell ref="A34:A39"/>
    <mergeCell ref="B34:B39"/>
    <mergeCell ref="C34:C39"/>
    <mergeCell ref="D34:D39"/>
    <mergeCell ref="O34:O39"/>
    <mergeCell ref="A25:A27"/>
    <mergeCell ref="B25:B27"/>
    <mergeCell ref="C25:C27"/>
    <mergeCell ref="D25:D27"/>
    <mergeCell ref="O25:O27"/>
    <mergeCell ref="A28:A30"/>
    <mergeCell ref="B28:B30"/>
    <mergeCell ref="C28:C30"/>
    <mergeCell ref="D28:D30"/>
    <mergeCell ref="O28:O30"/>
    <mergeCell ref="A19:A21"/>
    <mergeCell ref="B19:B21"/>
    <mergeCell ref="C19:C21"/>
    <mergeCell ref="D19:D21"/>
    <mergeCell ref="O19:O21"/>
    <mergeCell ref="A22:A24"/>
    <mergeCell ref="B22:B24"/>
    <mergeCell ref="C22:C24"/>
    <mergeCell ref="D22:D24"/>
    <mergeCell ref="O22:O24"/>
    <mergeCell ref="A13:A15"/>
    <mergeCell ref="B13:B15"/>
    <mergeCell ref="C13:C15"/>
    <mergeCell ref="D13:D15"/>
    <mergeCell ref="O13:O15"/>
    <mergeCell ref="A16:A18"/>
    <mergeCell ref="B16:B18"/>
    <mergeCell ref="C16:C18"/>
    <mergeCell ref="D16:D18"/>
    <mergeCell ref="O16:O18"/>
    <mergeCell ref="A7:A9"/>
    <mergeCell ref="B7:B9"/>
    <mergeCell ref="C7:C9"/>
    <mergeCell ref="D7:D9"/>
    <mergeCell ref="O7:O9"/>
    <mergeCell ref="A10:A12"/>
    <mergeCell ref="B10:B12"/>
    <mergeCell ref="C10:C12"/>
    <mergeCell ref="D10:D12"/>
    <mergeCell ref="O10:O12"/>
    <mergeCell ref="A1:D1"/>
    <mergeCell ref="E1:E2"/>
    <mergeCell ref="F1:F2"/>
    <mergeCell ref="G1:M1"/>
    <mergeCell ref="N1:N2"/>
    <mergeCell ref="O1:O2"/>
    <mergeCell ref="A4:A6"/>
    <mergeCell ref="B4:B6"/>
    <mergeCell ref="C4:C6"/>
    <mergeCell ref="D4:D6"/>
    <mergeCell ref="O4:O6"/>
  </mergeCells>
  <printOptions horizontalCentered="1"/>
  <pageMargins left="0.2" right="0.2" top="0.75" bottom="0.25" header="0.3" footer="0.3"/>
  <pageSetup paperSize="5"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CMAQ_FY14-19 (Final)</vt:lpstr>
      <vt:lpstr>CMAQ_FY14-19_Formulas</vt:lpstr>
      <vt:lpstr>'CMAQ_FY14-19 (Final)'!Print_Area</vt:lpstr>
      <vt:lpstr>'CMAQ_FY14-19_Formulas'!Print_Area</vt:lpstr>
    </vt:vector>
  </TitlesOfParts>
  <Company>Virginia IT Infrastructure Partnership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paul.agnello</dc:creator>
  <cp:lastModifiedBy>Bunte</cp:lastModifiedBy>
  <cp:lastPrinted>2013-03-29T13:42:54Z</cp:lastPrinted>
  <dcterms:created xsi:type="dcterms:W3CDTF">2013-03-28T06:24:52Z</dcterms:created>
  <dcterms:modified xsi:type="dcterms:W3CDTF">2014-05-27T18:47:01Z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