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BUNTE\DATA\SIPs--OZONE ADVANCE\VA\"/>
    </mc:Choice>
  </mc:AlternateContent>
  <bookViews>
    <workbookView xWindow="120" yWindow="15" windowWidth="18975" windowHeight="11955" activeTab="2"/>
  </bookViews>
  <sheets>
    <sheet name="RSTP" sheetId="4" r:id="rId1"/>
    <sheet name="CM13" sheetId="5" r:id="rId2"/>
    <sheet name="CM ERA" sheetId="3" r:id="rId3"/>
  </sheets>
  <definedNames>
    <definedName name="_xlnm.Print_Titles" localSheetId="2">'CM ERA'!$1:$6</definedName>
    <definedName name="_xlnm.Print_Titles" localSheetId="1">'CM13'!$1:$5</definedName>
  </definedNames>
  <calcPr calcId="152511"/>
</workbook>
</file>

<file path=xl/calcChain.xml><?xml version="1.0" encoding="utf-8"?>
<calcChain xmlns="http://schemas.openxmlformats.org/spreadsheetml/2006/main">
  <c r="L11" i="3" l="1"/>
  <c r="L22" i="3"/>
  <c r="H22" i="3"/>
  <c r="J25" i="3"/>
  <c r="L26" i="3"/>
  <c r="L25" i="3"/>
  <c r="L23" i="3"/>
  <c r="L16" i="3"/>
  <c r="L14" i="3"/>
  <c r="L13" i="3"/>
  <c r="L12" i="3"/>
  <c r="L9" i="3"/>
  <c r="L8" i="3"/>
  <c r="L7" i="3"/>
  <c r="E13" i="3"/>
  <c r="H13" i="3" s="1"/>
  <c r="I29" i="5"/>
  <c r="J29" i="5"/>
  <c r="K27" i="5"/>
  <c r="K26" i="5"/>
  <c r="K25" i="5"/>
  <c r="K21" i="5"/>
  <c r="K22" i="5"/>
  <c r="K12" i="5"/>
  <c r="D23" i="5"/>
  <c r="D13" i="5"/>
  <c r="D28" i="5"/>
  <c r="D27" i="3"/>
  <c r="E28" i="5"/>
  <c r="F28" i="5"/>
  <c r="K28" i="5" s="1"/>
  <c r="G28" i="5"/>
  <c r="E23" i="5"/>
  <c r="F23" i="5"/>
  <c r="G23" i="5"/>
  <c r="G29" i="5" s="1"/>
  <c r="H23" i="5"/>
  <c r="H29" i="5" s="1"/>
  <c r="E13" i="5"/>
  <c r="K13" i="5" s="1"/>
  <c r="F13" i="5"/>
  <c r="F29" i="5" s="1"/>
  <c r="K29" i="5" s="1"/>
  <c r="D9" i="5"/>
  <c r="D29" i="5" s="1"/>
  <c r="E26" i="3"/>
  <c r="J26" i="3" s="1"/>
  <c r="H26" i="3"/>
  <c r="E25" i="3"/>
  <c r="H25" i="3"/>
  <c r="E20" i="3"/>
  <c r="E21" i="3"/>
  <c r="E22" i="3"/>
  <c r="J22" i="3" s="1"/>
  <c r="E19" i="3"/>
  <c r="E12" i="3"/>
  <c r="J12" i="3" s="1"/>
  <c r="H12" i="3"/>
  <c r="K9" i="4"/>
  <c r="D21" i="4"/>
  <c r="E21" i="4"/>
  <c r="F21" i="4"/>
  <c r="G21" i="4"/>
  <c r="K21" i="4"/>
  <c r="D13" i="4"/>
  <c r="D23" i="4" s="1"/>
  <c r="D9" i="4"/>
  <c r="K13" i="4"/>
  <c r="K23" i="4" s="1"/>
  <c r="E23" i="3"/>
  <c r="J23" i="3" s="1"/>
  <c r="H23" i="3"/>
  <c r="E15" i="3"/>
  <c r="E16" i="3"/>
  <c r="H16" i="3" s="1"/>
  <c r="E18" i="3"/>
  <c r="K20" i="5"/>
  <c r="K19" i="5"/>
  <c r="K18" i="5"/>
  <c r="K17" i="5"/>
  <c r="K16" i="5"/>
  <c r="K15" i="5"/>
  <c r="K14" i="5"/>
  <c r="K11" i="5"/>
  <c r="K10" i="5"/>
  <c r="K6" i="5"/>
  <c r="K7" i="5"/>
  <c r="K8" i="5"/>
  <c r="E9" i="5"/>
  <c r="E29" i="5"/>
  <c r="K24" i="5"/>
  <c r="J23" i="4"/>
  <c r="I23" i="4"/>
  <c r="E13" i="4"/>
  <c r="E23" i="4" s="1"/>
  <c r="F13" i="4"/>
  <c r="F23" i="4" s="1"/>
  <c r="G13" i="4"/>
  <c r="G23" i="4" s="1"/>
  <c r="H23" i="4"/>
  <c r="K22" i="4"/>
  <c r="E14" i="3"/>
  <c r="J14" i="3" s="1"/>
  <c r="E11" i="3"/>
  <c r="H11" i="3" s="1"/>
  <c r="E10" i="3"/>
  <c r="E9" i="3"/>
  <c r="H9" i="3" s="1"/>
  <c r="E8" i="3"/>
  <c r="J8" i="3" s="1"/>
  <c r="E7" i="3"/>
  <c r="J7" i="3" s="1"/>
  <c r="K9" i="5"/>
  <c r="K23" i="5" l="1"/>
  <c r="J9" i="3"/>
  <c r="J13" i="3"/>
  <c r="J16" i="3"/>
  <c r="J11" i="3"/>
  <c r="H7" i="3"/>
  <c r="H8" i="3"/>
  <c r="H14" i="3"/>
</calcChain>
</file>

<file path=xl/sharedStrings.xml><?xml version="1.0" encoding="utf-8"?>
<sst xmlns="http://schemas.openxmlformats.org/spreadsheetml/2006/main" count="311" uniqueCount="146">
  <si>
    <t>Jurisdiction</t>
  </si>
  <si>
    <t>FY11</t>
  </si>
  <si>
    <t>FY12</t>
  </si>
  <si>
    <t>FY13</t>
  </si>
  <si>
    <t>FY14</t>
  </si>
  <si>
    <t>Y</t>
  </si>
  <si>
    <t>36 mo bid</t>
  </si>
  <si>
    <t>Readiness</t>
  </si>
  <si>
    <t>Cost</t>
  </si>
  <si>
    <t>N</t>
  </si>
  <si>
    <t>Sponsor</t>
  </si>
  <si>
    <t>New</t>
  </si>
  <si>
    <t xml:space="preserve">Est </t>
  </si>
  <si>
    <t>Compl Date</t>
  </si>
  <si>
    <t>Est</t>
  </si>
  <si>
    <t>Start Date</t>
  </si>
  <si>
    <t>Ad Date</t>
  </si>
  <si>
    <t>6/14/11</t>
  </si>
  <si>
    <t>-</t>
  </si>
  <si>
    <t xml:space="preserve"> -</t>
  </si>
  <si>
    <t>Richmond</t>
  </si>
  <si>
    <t>in PCES</t>
  </si>
  <si>
    <t>Category</t>
  </si>
  <si>
    <t>9/1/10</t>
  </si>
  <si>
    <t>10/1/10</t>
  </si>
  <si>
    <t>HC/VOC</t>
  </si>
  <si>
    <t>Proj</t>
  </si>
  <si>
    <t>Life</t>
  </si>
  <si>
    <t>(Years)</t>
  </si>
  <si>
    <t xml:space="preserve">Annualized </t>
  </si>
  <si>
    <t>Rank</t>
  </si>
  <si>
    <t>Total</t>
  </si>
  <si>
    <t>Composite</t>
  </si>
  <si>
    <t xml:space="preserve">              HC/VOC</t>
  </si>
  <si>
    <t>TOTAL</t>
  </si>
  <si>
    <t xml:space="preserve">           Allocation Suggested</t>
  </si>
  <si>
    <t>Projects Submitted</t>
  </si>
  <si>
    <t>NOx</t>
  </si>
  <si>
    <t xml:space="preserve">           NOx</t>
  </si>
  <si>
    <t xml:space="preserve">              Requested Allocations</t>
  </si>
  <si>
    <t>FY15</t>
  </si>
  <si>
    <t>Bike/Ped</t>
  </si>
  <si>
    <t>A.  New Candidate CMAQ Projects and Allocation Requests Submitted by Locals</t>
  </si>
  <si>
    <t>Air</t>
  </si>
  <si>
    <t>Project</t>
  </si>
  <si>
    <t>Quality</t>
  </si>
  <si>
    <t>Score</t>
  </si>
  <si>
    <t>Hanover</t>
  </si>
  <si>
    <t>Rt 360/Lee Davis Rd intersection</t>
  </si>
  <si>
    <t>Hwy</t>
  </si>
  <si>
    <t>Rt 33/Ashland Rd intersection</t>
  </si>
  <si>
    <t xml:space="preserve">   -</t>
  </si>
  <si>
    <t>Chesterfield</t>
  </si>
  <si>
    <t>Rt 360 widen fr Winterpock to Woodlake Park</t>
  </si>
  <si>
    <t>Rt 1/Old Burmuda Hundred intersection</t>
  </si>
  <si>
    <t>Charles City</t>
  </si>
  <si>
    <t>VA Capital Trail Extensions</t>
  </si>
  <si>
    <t>Bike/Pedestrian</t>
  </si>
  <si>
    <t>GRTC</t>
  </si>
  <si>
    <t>Transit</t>
  </si>
  <si>
    <t>Ashland</t>
  </si>
  <si>
    <t>Trolley line trail section 2</t>
  </si>
  <si>
    <t>Bike/Pedestrain</t>
  </si>
  <si>
    <t>Trolley line trail section 1</t>
  </si>
  <si>
    <t>Henrico</t>
  </si>
  <si>
    <t>Dabbs House Rd improv</t>
  </si>
  <si>
    <t>B.  Recommended RSTP Allocations for FY 11-14</t>
  </si>
  <si>
    <t>Allocations</t>
  </si>
  <si>
    <t>Bus replacements</t>
  </si>
  <si>
    <t>FY17</t>
  </si>
  <si>
    <t>FY18</t>
  </si>
  <si>
    <t>FY16</t>
  </si>
  <si>
    <t>Highway</t>
  </si>
  <si>
    <t>Sub-Total</t>
  </si>
  <si>
    <t>Replacement buses (5 buses)</t>
  </si>
  <si>
    <t>Transit vehicle replacement</t>
  </si>
  <si>
    <t>Intersection</t>
  </si>
  <si>
    <t xml:space="preserve">                                     Requested Allocations</t>
  </si>
  <si>
    <t>Transit vehicles</t>
  </si>
  <si>
    <t>Rank (A)</t>
  </si>
  <si>
    <t>Rank (B)</t>
  </si>
  <si>
    <t>(A+B)</t>
  </si>
  <si>
    <t xml:space="preserve">                 Annualized Cost/Emiss Reduct</t>
  </si>
  <si>
    <t>consistent</t>
  </si>
  <si>
    <t>w/ LRTP?</t>
  </si>
  <si>
    <t>Total Requested</t>
  </si>
  <si>
    <t xml:space="preserve">         Emiss Reduction</t>
  </si>
  <si>
    <t xml:space="preserve">FY 14-19 New Candidate RSTP Projects and Allocation Requests </t>
  </si>
  <si>
    <t xml:space="preserve">Ellett's crossing relocation </t>
  </si>
  <si>
    <t>Rt 10 widen to 6 lanes: Whitepine Rd to Frith Ln</t>
  </si>
  <si>
    <t>Rt 360 EB widening: Lonas Pkwy to Castle Rock Rd</t>
  </si>
  <si>
    <t>Cedar Lane  shoulder wedging: 0.5 MW Rt 1 to Ashland Rd (Rt 623)</t>
  </si>
  <si>
    <t>Sliding Hill Rd Corridor (PE only): Atlee Station Rd to New Ashcake Rd</t>
  </si>
  <si>
    <t>Roundabout: Intersection of Studley Rd &amp; Rural Point Rd</t>
  </si>
  <si>
    <t>Deep Water Terminal Rd extension: Deepwater terminal Rd to Goodes St</t>
  </si>
  <si>
    <t>Canal Walk improvements: 10th St to Virginia St</t>
  </si>
  <si>
    <t>Bike/Ped proj</t>
  </si>
  <si>
    <t>Jeff Davis Hwy improvements: Chesterman to Decatur St</t>
  </si>
  <si>
    <t>Commerce Rd improvements: Bells Rd to Bellmeade Rd</t>
  </si>
  <si>
    <t>Hull Street Rd improvements: Elkhardt Rd to Dixon Dr</t>
  </si>
  <si>
    <t>Note:  Consistency with LRTP includes the project list for the 2035 plan.</t>
  </si>
  <si>
    <t>FY 14-19 New Candidate CMAQ Project Review and Ranking Analysis</t>
  </si>
  <si>
    <t>Robious Rd WB bike lane: Salisbury Dr to James River Rd</t>
  </si>
  <si>
    <t>Salem Church Rd sidewalk phase II: Fox Hollow Dr to Sara Kay Dr</t>
  </si>
  <si>
    <t>Rt 360 intersection improvements at Spring Run Rd</t>
  </si>
  <si>
    <t>RSTP proj</t>
  </si>
  <si>
    <t>Ridgefield Pkwy sidewalk (north side of the roadway): Pump Rd to Falconbridge Dr</t>
  </si>
  <si>
    <t>John Rolfe Pkwy sidewalk: Ridgefield Pkwy to Gayton Rd</t>
  </si>
  <si>
    <t>VA Capital Trail asphalt, lights, and landcaping-Segment 2: Great Shiplock Park to North Ash St</t>
  </si>
  <si>
    <t>Electric Vehicle Charging Station at Main Street Station</t>
  </si>
  <si>
    <t>The Plaza at Main Street Station-Cathedral Walk phase II at 1533-1539 E. Cary St</t>
  </si>
  <si>
    <t>Broad St left turn analysis and implementation: Staples Mill Rd to 14th St</t>
  </si>
  <si>
    <t>Intersection and traffic signal improvements; Various locations</t>
  </si>
  <si>
    <t>Intersection improvements at 14th St and Bank St/Franklin St</t>
  </si>
  <si>
    <t>Intersection improvements at Canal St and 7th St</t>
  </si>
  <si>
    <t>Intersection improvements at Canal St and 4th St</t>
  </si>
  <si>
    <t>Intersection and corridor improvements: Huguenot Rd and River Rd intersection; Huguenot Rd/River Rd Corridor from 0.15 MS and 0.07 MN of the Huguenot Rd/River Rd intersection</t>
  </si>
  <si>
    <t>RideFinders</t>
  </si>
  <si>
    <t>Air pollution reduction program: Regionwide</t>
  </si>
  <si>
    <t>VPA</t>
  </si>
  <si>
    <t>Port of Richmond Crane Procurement</t>
  </si>
  <si>
    <t>Green Operator-Richmond drayage truck replacement program</t>
  </si>
  <si>
    <t>FY19</t>
  </si>
  <si>
    <t>Rideshare</t>
  </si>
  <si>
    <t>Port of Richmond crane procurement</t>
  </si>
  <si>
    <t>B.  Selection Procedure for New CMAQ Projects</t>
  </si>
  <si>
    <t>Mayo Bridge rehabilitation (Rt 360) over James River</t>
  </si>
  <si>
    <t>Midlothian Tnpk bridge rehabilitation over Belt Blvd</t>
  </si>
  <si>
    <t>and Rank</t>
  </si>
  <si>
    <t>consistent w/ LRTP</t>
  </si>
  <si>
    <t>Alt. Fuel</t>
  </si>
  <si>
    <t>Freight</t>
  </si>
  <si>
    <t>N/A</t>
  </si>
  <si>
    <t>Bridge</t>
  </si>
  <si>
    <t>ton/yr</t>
  </si>
  <si>
    <t>$/ton/yr</t>
  </si>
  <si>
    <t>Parham Rd/Patterson Ave intersection improv</t>
  </si>
  <si>
    <t>Request funding following final action on regional plan</t>
  </si>
  <si>
    <t>Evaluate following completion of citywide signal</t>
  </si>
  <si>
    <t>nr</t>
  </si>
  <si>
    <t>ok/study</t>
  </si>
  <si>
    <t>project not listed</t>
  </si>
  <si>
    <t>ok/CE</t>
  </si>
  <si>
    <t>unable to determine AQ benefits -- insufficient data</t>
  </si>
  <si>
    <t xml:space="preserve"> AQ/ERA cannot be calculated for study; model/evaluate results of study </t>
  </si>
  <si>
    <t>to be evaluated beginning 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</si>
</sst>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_);\(0.00\)"/>
    <numFmt numFmtId="167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trike/>
      <sz val="10"/>
      <color theme="1"/>
      <name val="Arial Narrow"/>
      <family val="2"/>
    </font>
    <font>
      <strike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3">
    <xf numFmtId="0" fontId="0" fillId="0" borderId="0" xfId="0"/>
    <xf numFmtId="6" fontId="0" fillId="0" borderId="0" xfId="0" quotePrefix="1" applyNumberForma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164" fontId="3" fillId="0" borderId="3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3" xfId="0" quotePrefix="1" applyFont="1" applyBorder="1" applyAlignment="1">
      <alignment horizontal="center"/>
    </xf>
    <xf numFmtId="0" fontId="3" fillId="0" borderId="5" xfId="0" applyFont="1" applyBorder="1"/>
    <xf numFmtId="164" fontId="3" fillId="0" borderId="5" xfId="1" applyNumberFormat="1" applyFont="1" applyBorder="1"/>
    <xf numFmtId="0" fontId="3" fillId="0" borderId="6" xfId="0" applyFont="1" applyBorder="1"/>
    <xf numFmtId="164" fontId="3" fillId="0" borderId="6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6" fontId="0" fillId="0" borderId="1" xfId="0" quotePrefix="1" applyNumberFormat="1" applyBorder="1"/>
    <xf numFmtId="0" fontId="0" fillId="0" borderId="1" xfId="0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Border="1"/>
    <xf numFmtId="0" fontId="3" fillId="0" borderId="17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3" xfId="0" applyFont="1" applyBorder="1"/>
    <xf numFmtId="0" fontId="2" fillId="0" borderId="0" xfId="0" applyFont="1"/>
    <xf numFmtId="0" fontId="4" fillId="0" borderId="3" xfId="0" applyFont="1" applyBorder="1" applyAlignment="1">
      <alignment horizontal="center"/>
    </xf>
    <xf numFmtId="16" fontId="4" fillId="0" borderId="3" xfId="0" quotePrefix="1" applyNumberFormat="1" applyFont="1" applyBorder="1" applyAlignment="1">
      <alignment horizontal="center"/>
    </xf>
    <xf numFmtId="16" fontId="4" fillId="0" borderId="3" xfId="0" quotePrefix="1" applyNumberFormat="1" applyFont="1" applyBorder="1"/>
    <xf numFmtId="0" fontId="4" fillId="0" borderId="22" xfId="0" applyFont="1" applyBorder="1"/>
    <xf numFmtId="0" fontId="5" fillId="0" borderId="22" xfId="0" applyFont="1" applyBorder="1"/>
    <xf numFmtId="0" fontId="6" fillId="0" borderId="0" xfId="0" applyFont="1"/>
    <xf numFmtId="0" fontId="0" fillId="2" borderId="0" xfId="0" applyFill="1"/>
    <xf numFmtId="6" fontId="6" fillId="0" borderId="0" xfId="0" applyNumberFormat="1" applyFont="1"/>
    <xf numFmtId="164" fontId="3" fillId="2" borderId="23" xfId="1" applyNumberFormat="1" applyFont="1" applyFill="1" applyBorder="1"/>
    <xf numFmtId="0" fontId="0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3" fillId="0" borderId="3" xfId="0" applyNumberFormat="1" applyFont="1" applyBorder="1"/>
    <xf numFmtId="164" fontId="3" fillId="0" borderId="0" xfId="1" applyNumberFormat="1" applyFont="1" applyBorder="1"/>
    <xf numFmtId="0" fontId="3" fillId="0" borderId="16" xfId="0" applyFont="1" applyBorder="1" applyAlignment="1">
      <alignment horizontal="center"/>
    </xf>
    <xf numFmtId="6" fontId="2" fillId="0" borderId="0" xfId="0" quotePrefix="1" applyNumberFormat="1" applyFont="1" applyAlignment="1">
      <alignment horizontal="left"/>
    </xf>
    <xf numFmtId="0" fontId="3" fillId="0" borderId="14" xfId="0" applyFont="1" applyBorder="1"/>
    <xf numFmtId="0" fontId="3" fillId="0" borderId="24" xfId="0" applyFont="1" applyBorder="1"/>
    <xf numFmtId="164" fontId="3" fillId="0" borderId="24" xfId="1" applyNumberFormat="1" applyFont="1" applyBorder="1"/>
    <xf numFmtId="0" fontId="3" fillId="0" borderId="25" xfId="0" applyFont="1" applyBorder="1"/>
    <xf numFmtId="164" fontId="3" fillId="0" borderId="25" xfId="1" applyNumberFormat="1" applyFont="1" applyBorder="1"/>
    <xf numFmtId="164" fontId="3" fillId="0" borderId="4" xfId="1" applyNumberFormat="1" applyFont="1" applyBorder="1"/>
    <xf numFmtId="0" fontId="3" fillId="0" borderId="26" xfId="0" applyFont="1" applyBorder="1"/>
    <xf numFmtId="164" fontId="3" fillId="0" borderId="26" xfId="1" applyNumberFormat="1" applyFont="1" applyBorder="1"/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164" fontId="3" fillId="0" borderId="1" xfId="1" applyNumberFormat="1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8" xfId="0" applyFont="1" applyBorder="1" applyAlignment="1">
      <alignment horizontal="right"/>
    </xf>
    <xf numFmtId="0" fontId="3" fillId="0" borderId="28" xfId="0" applyFont="1" applyBorder="1"/>
    <xf numFmtId="164" fontId="3" fillId="0" borderId="28" xfId="1" applyNumberFormat="1" applyFont="1" applyBorder="1"/>
    <xf numFmtId="0" fontId="3" fillId="2" borderId="1" xfId="0" applyFont="1" applyFill="1" applyBorder="1"/>
    <xf numFmtId="164" fontId="8" fillId="0" borderId="3" xfId="1" applyNumberFormat="1" applyFont="1" applyBorder="1"/>
    <xf numFmtId="164" fontId="3" fillId="2" borderId="5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164" fontId="0" fillId="0" borderId="0" xfId="0" applyNumberFormat="1"/>
    <xf numFmtId="164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6" xfId="1" applyNumberFormat="1" applyFont="1" applyFill="1" applyBorder="1"/>
    <xf numFmtId="164" fontId="3" fillId="3" borderId="1" xfId="1" applyNumberFormat="1" applyFont="1" applyFill="1" applyBorder="1"/>
    <xf numFmtId="0" fontId="3" fillId="3" borderId="1" xfId="0" applyFont="1" applyFill="1" applyBorder="1"/>
    <xf numFmtId="164" fontId="3" fillId="3" borderId="3" xfId="1" applyNumberFormat="1" applyFont="1" applyFill="1" applyBorder="1"/>
    <xf numFmtId="164" fontId="3" fillId="3" borderId="28" xfId="1" applyNumberFormat="1" applyFont="1" applyFill="1" applyBorder="1"/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29" xfId="0" applyNumberFormat="1" applyFont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167" fontId="3" fillId="2" borderId="6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4" fontId="3" fillId="3" borderId="5" xfId="1" applyNumberFormat="1" applyFont="1" applyFill="1" applyBorder="1"/>
    <xf numFmtId="167" fontId="3" fillId="2" borderId="24" xfId="0" applyNumberFormat="1" applyFont="1" applyFill="1" applyBorder="1" applyAlignment="1">
      <alignment horizontal="center"/>
    </xf>
    <xf numFmtId="164" fontId="3" fillId="2" borderId="23" xfId="1" applyNumberFormat="1" applyFont="1" applyFill="1" applyBorder="1" applyAlignment="1">
      <alignment vertical="top"/>
    </xf>
    <xf numFmtId="164" fontId="3" fillId="2" borderId="6" xfId="1" applyNumberFormat="1" applyFont="1" applyFill="1" applyBorder="1" applyAlignment="1">
      <alignment vertical="top"/>
    </xf>
    <xf numFmtId="164" fontId="3" fillId="2" borderId="5" xfId="1" applyNumberFormat="1" applyFont="1" applyFill="1" applyBorder="1" applyAlignment="1">
      <alignment vertical="top"/>
    </xf>
    <xf numFmtId="39" fontId="0" fillId="0" borderId="0" xfId="0" applyNumberFormat="1"/>
    <xf numFmtId="39" fontId="3" fillId="0" borderId="0" xfId="1" applyNumberFormat="1" applyFont="1"/>
    <xf numFmtId="39" fontId="3" fillId="0" borderId="9" xfId="0" applyNumberFormat="1" applyFont="1" applyBorder="1"/>
    <xf numFmtId="39" fontId="3" fillId="0" borderId="2" xfId="0" applyNumberFormat="1" applyFont="1" applyBorder="1" applyAlignment="1">
      <alignment horizontal="center"/>
    </xf>
    <xf numFmtId="39" fontId="3" fillId="0" borderId="0" xfId="0" applyNumberFormat="1" applyFont="1"/>
    <xf numFmtId="166" fontId="3" fillId="0" borderId="8" xfId="0" applyNumberFormat="1" applyFont="1" applyBorder="1" applyAlignment="1">
      <alignment horizontal="left"/>
    </xf>
    <xf numFmtId="3" fontId="0" fillId="0" borderId="0" xfId="0" applyNumberFormat="1"/>
    <xf numFmtId="3" fontId="3" fillId="0" borderId="1" xfId="0" applyNumberFormat="1" applyFont="1" applyBorder="1"/>
    <xf numFmtId="3" fontId="3" fillId="0" borderId="12" xfId="0" applyNumberFormat="1" applyFont="1" applyBorder="1" applyAlignment="1">
      <alignment horizontal="center"/>
    </xf>
    <xf numFmtId="3" fontId="3" fillId="0" borderId="1" xfId="1" applyNumberFormat="1" applyFont="1" applyBorder="1"/>
    <xf numFmtId="3" fontId="3" fillId="0" borderId="6" xfId="1" applyNumberFormat="1" applyFont="1" applyBorder="1"/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0" xfId="1" applyNumberFormat="1" applyFont="1"/>
    <xf numFmtId="3" fontId="3" fillId="0" borderId="12" xfId="0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5" xfId="1" applyNumberFormat="1" applyFont="1" applyBorder="1"/>
    <xf numFmtId="3" fontId="3" fillId="0" borderId="26" xfId="1" applyNumberFormat="1" applyFont="1" applyBorder="1"/>
    <xf numFmtId="3" fontId="3" fillId="0" borderId="0" xfId="0" applyNumberFormat="1" applyFont="1"/>
    <xf numFmtId="0" fontId="3" fillId="0" borderId="3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164" fontId="3" fillId="3" borderId="24" xfId="1" applyNumberFormat="1" applyFont="1" applyFill="1" applyBorder="1"/>
    <xf numFmtId="0" fontId="3" fillId="3" borderId="24" xfId="0" applyFont="1" applyFill="1" applyBorder="1"/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1" xfId="0" quotePrefix="1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/>
    <xf numFmtId="0" fontId="3" fillId="0" borderId="26" xfId="0" applyFont="1" applyBorder="1" applyAlignment="1">
      <alignment wrapText="1"/>
    </xf>
    <xf numFmtId="164" fontId="3" fillId="3" borderId="26" xfId="1" applyNumberFormat="1" applyFont="1" applyFill="1" applyBorder="1"/>
    <xf numFmtId="0" fontId="3" fillId="0" borderId="26" xfId="0" applyFont="1" applyBorder="1" applyAlignment="1">
      <alignment horizontal="center"/>
    </xf>
    <xf numFmtId="0" fontId="3" fillId="3" borderId="5" xfId="0" applyFont="1" applyFill="1" applyBorder="1"/>
    <xf numFmtId="0" fontId="3" fillId="0" borderId="8" xfId="0" applyFont="1" applyBorder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164" fontId="3" fillId="2" borderId="3" xfId="1" applyNumberFormat="1" applyFont="1" applyFill="1" applyBorder="1"/>
    <xf numFmtId="0" fontId="3" fillId="2" borderId="28" xfId="0" applyFont="1" applyFill="1" applyBorder="1" applyAlignment="1">
      <alignment horizontal="center"/>
    </xf>
    <xf numFmtId="16" fontId="3" fillId="2" borderId="28" xfId="0" applyNumberFormat="1" applyFont="1" applyFill="1" applyBorder="1" applyAlignment="1">
      <alignment horizontal="center"/>
    </xf>
    <xf numFmtId="16" fontId="3" fillId="2" borderId="28" xfId="0" quotePrefix="1" applyNumberFormat="1" applyFont="1" applyFill="1" applyBorder="1"/>
    <xf numFmtId="0" fontId="3" fillId="2" borderId="28" xfId="0" applyFont="1" applyFill="1" applyBorder="1"/>
    <xf numFmtId="164" fontId="3" fillId="2" borderId="1" xfId="1" applyNumberFormat="1" applyFont="1" applyFill="1" applyBorder="1"/>
    <xf numFmtId="0" fontId="3" fillId="2" borderId="6" xfId="0" applyFont="1" applyFill="1" applyBorder="1" applyAlignment="1">
      <alignment horizontal="left" vertical="top" wrapText="1"/>
    </xf>
    <xf numFmtId="164" fontId="3" fillId="2" borderId="6" xfId="1" applyNumberFormat="1" applyFont="1" applyFill="1" applyBorder="1"/>
    <xf numFmtId="164" fontId="3" fillId="2" borderId="26" xfId="1" applyNumberFormat="1" applyFont="1" applyFill="1" applyBorder="1"/>
    <xf numFmtId="0" fontId="7" fillId="2" borderId="0" xfId="0" applyFont="1" applyFill="1"/>
    <xf numFmtId="0" fontId="7" fillId="0" borderId="0" xfId="0" applyFont="1"/>
    <xf numFmtId="0" fontId="0" fillId="0" borderId="3" xfId="0" applyBorder="1"/>
    <xf numFmtId="164" fontId="3" fillId="2" borderId="25" xfId="1" applyNumberFormat="1" applyFont="1" applyFill="1" applyBorder="1"/>
    <xf numFmtId="1" fontId="3" fillId="2" borderId="25" xfId="0" applyNumberFormat="1" applyFont="1" applyFill="1" applyBorder="1" applyAlignment="1">
      <alignment horizontal="center"/>
    </xf>
    <xf numFmtId="167" fontId="3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67" fontId="3" fillId="2" borderId="26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5" xfId="0" applyFont="1" applyBorder="1" applyAlignment="1">
      <alignment vertical="top" wrapText="1"/>
    </xf>
    <xf numFmtId="0" fontId="3" fillId="2" borderId="31" xfId="0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24" xfId="1" applyNumberFormat="1" applyFont="1" applyFill="1" applyBorder="1" applyAlignment="1">
      <alignment vertical="top"/>
    </xf>
    <xf numFmtId="164" fontId="3" fillId="2" borderId="25" xfId="1" applyNumberFormat="1" applyFont="1" applyFill="1" applyBorder="1" applyAlignment="1">
      <alignment vertical="top"/>
    </xf>
    <xf numFmtId="164" fontId="3" fillId="2" borderId="26" xfId="1" applyNumberFormat="1" applyFont="1" applyFill="1" applyBorder="1" applyAlignment="1">
      <alignment vertical="top"/>
    </xf>
    <xf numFmtId="0" fontId="3" fillId="2" borderId="32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 vertical="top"/>
    </xf>
    <xf numFmtId="1" fontId="3" fillId="4" borderId="5" xfId="0" applyNumberFormat="1" applyFont="1" applyFill="1" applyBorder="1" applyAlignment="1">
      <alignment horizontal="center"/>
    </xf>
    <xf numFmtId="167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164" fontId="3" fillId="0" borderId="30" xfId="0" applyNumberFormat="1" applyFont="1" applyBorder="1" applyAlignment="1">
      <alignment horizontal="center"/>
    </xf>
    <xf numFmtId="164" fontId="8" fillId="0" borderId="5" xfId="1" applyNumberFormat="1" applyFont="1" applyBorder="1"/>
    <xf numFmtId="0" fontId="3" fillId="2" borderId="20" xfId="0" applyFont="1" applyFill="1" applyBorder="1" applyAlignment="1">
      <alignment horizontal="center"/>
    </xf>
    <xf numFmtId="164" fontId="3" fillId="0" borderId="10" xfId="1" applyNumberFormat="1" applyFont="1" applyBorder="1"/>
    <xf numFmtId="0" fontId="3" fillId="0" borderId="33" xfId="0" applyFont="1" applyBorder="1"/>
    <xf numFmtId="164" fontId="3" fillId="0" borderId="16" xfId="1" applyNumberFormat="1" applyFont="1" applyBorder="1"/>
    <xf numFmtId="164" fontId="3" fillId="0" borderId="27" xfId="1" applyNumberFormat="1" applyFont="1" applyBorder="1"/>
    <xf numFmtId="0" fontId="8" fillId="0" borderId="1" xfId="0" applyFont="1" applyBorder="1" applyAlignment="1">
      <alignment horizontal="right" wrapText="1"/>
    </xf>
    <xf numFmtId="164" fontId="3" fillId="0" borderId="8" xfId="1" applyNumberFormat="1" applyFont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/>
    <xf numFmtId="164" fontId="3" fillId="4" borderId="1" xfId="1" applyNumberFormat="1" applyFont="1" applyFill="1" applyBorder="1"/>
    <xf numFmtId="164" fontId="3" fillId="4" borderId="6" xfId="1" applyNumberFormat="1" applyFont="1" applyFill="1" applyBorder="1"/>
    <xf numFmtId="164" fontId="3" fillId="4" borderId="24" xfId="1" applyNumberFormat="1" applyFont="1" applyFill="1" applyBorder="1"/>
    <xf numFmtId="164" fontId="3" fillId="2" borderId="8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4" fontId="3" fillId="0" borderId="0" xfId="0" applyNumberFormat="1" applyFont="1"/>
    <xf numFmtId="164" fontId="3" fillId="2" borderId="24" xfId="1" applyNumberFormat="1" applyFont="1" applyFill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164" fontId="3" fillId="0" borderId="35" xfId="1" applyNumberFormat="1" applyFont="1" applyBorder="1"/>
    <xf numFmtId="164" fontId="3" fillId="2" borderId="28" xfId="1" applyNumberFormat="1" applyFont="1" applyFill="1" applyBorder="1"/>
    <xf numFmtId="0" fontId="3" fillId="0" borderId="28" xfId="0" applyFont="1" applyBorder="1" applyAlignment="1">
      <alignment horizontal="center"/>
    </xf>
    <xf numFmtId="0" fontId="3" fillId="2" borderId="0" xfId="0" applyFont="1" applyFill="1"/>
    <xf numFmtId="3" fontId="3" fillId="0" borderId="3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Border="1"/>
    <xf numFmtId="164" fontId="3" fillId="2" borderId="8" xfId="1" applyNumberFormat="1" applyFont="1" applyFill="1" applyBorder="1"/>
    <xf numFmtId="164" fontId="3" fillId="2" borderId="10" xfId="1" applyNumberFormat="1" applyFont="1" applyFill="1" applyBorder="1"/>
    <xf numFmtId="164" fontId="3" fillId="2" borderId="27" xfId="1" applyNumberFormat="1" applyFont="1" applyFill="1" applyBorder="1"/>
    <xf numFmtId="164" fontId="3" fillId="2" borderId="40" xfId="1" applyNumberFormat="1" applyFont="1" applyFill="1" applyBorder="1"/>
    <xf numFmtId="164" fontId="3" fillId="2" borderId="16" xfId="1" applyNumberFormat="1" applyFont="1" applyFill="1" applyBorder="1"/>
    <xf numFmtId="164" fontId="3" fillId="0" borderId="16" xfId="0" applyNumberFormat="1" applyFont="1" applyFill="1" applyBorder="1"/>
    <xf numFmtId="164" fontId="3" fillId="0" borderId="30" xfId="0" applyNumberFormat="1" applyFont="1" applyFill="1" applyBorder="1"/>
    <xf numFmtId="164" fontId="3" fillId="0" borderId="8" xfId="0" applyNumberFormat="1" applyFont="1" applyFill="1" applyBorder="1"/>
    <xf numFmtId="0" fontId="3" fillId="0" borderId="26" xfId="0" applyFont="1" applyFill="1" applyBorder="1" applyAlignment="1">
      <alignment horizontal="left" vertical="top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top" wrapText="1"/>
    </xf>
    <xf numFmtId="164" fontId="3" fillId="0" borderId="3" xfId="1" applyNumberFormat="1" applyFont="1" applyFill="1" applyBorder="1"/>
    <xf numFmtId="164" fontId="3" fillId="0" borderId="10" xfId="1" applyNumberFormat="1" applyFont="1" applyFill="1" applyBorder="1"/>
    <xf numFmtId="164" fontId="3" fillId="0" borderId="6" xfId="1" applyNumberFormat="1" applyFont="1" applyBorder="1" applyAlignment="1">
      <alignment horizontal="center"/>
    </xf>
    <xf numFmtId="165" fontId="3" fillId="2" borderId="23" xfId="1" applyNumberFormat="1" applyFont="1" applyFill="1" applyBorder="1"/>
    <xf numFmtId="165" fontId="3" fillId="0" borderId="6" xfId="1" applyNumberFormat="1" applyFont="1" applyBorder="1"/>
    <xf numFmtId="165" fontId="3" fillId="0" borderId="24" xfId="1" applyNumberFormat="1" applyFont="1" applyBorder="1"/>
    <xf numFmtId="165" fontId="3" fillId="0" borderId="25" xfId="1" applyNumberFormat="1" applyFont="1" applyBorder="1"/>
    <xf numFmtId="165" fontId="3" fillId="0" borderId="25" xfId="1" applyNumberFormat="1" applyFont="1" applyFill="1" applyBorder="1"/>
    <xf numFmtId="165" fontId="3" fillId="0" borderId="26" xfId="1" applyNumberFormat="1" applyFont="1" applyBorder="1"/>
    <xf numFmtId="165" fontId="3" fillId="0" borderId="26" xfId="1" applyNumberFormat="1" applyFont="1" applyFill="1" applyBorder="1"/>
    <xf numFmtId="165" fontId="3" fillId="2" borderId="3" xfId="1" applyNumberFormat="1" applyFont="1" applyFill="1" applyBorder="1"/>
    <xf numFmtId="165" fontId="3" fillId="4" borderId="5" xfId="0" applyNumberFormat="1" applyFont="1" applyFill="1" applyBorder="1"/>
    <xf numFmtId="165" fontId="3" fillId="0" borderId="25" xfId="0" applyNumberFormat="1" applyFont="1" applyBorder="1"/>
    <xf numFmtId="165" fontId="3" fillId="0" borderId="24" xfId="1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right"/>
    </xf>
    <xf numFmtId="165" fontId="3" fillId="2" borderId="5" xfId="0" applyNumberFormat="1" applyFont="1" applyFill="1" applyBorder="1"/>
    <xf numFmtId="1" fontId="3" fillId="2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164" fontId="3" fillId="2" borderId="23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2" borderId="25" xfId="1" applyNumberFormat="1" applyFont="1" applyFill="1" applyBorder="1" applyAlignment="1">
      <alignment horizontal="center"/>
    </xf>
    <xf numFmtId="164" fontId="3" fillId="2" borderId="2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" fontId="0" fillId="0" borderId="0" xfId="0" applyNumberFormat="1"/>
    <xf numFmtId="165" fontId="3" fillId="0" borderId="8" xfId="1" applyNumberFormat="1" applyFont="1" applyFill="1" applyBorder="1" applyAlignment="1"/>
    <xf numFmtId="167" fontId="3" fillId="2" borderId="14" xfId="0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/>
    <xf numFmtId="164" fontId="3" fillId="2" borderId="9" xfId="1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5" fontId="3" fillId="0" borderId="27" xfId="1" applyNumberFormat="1" applyFont="1" applyBorder="1"/>
    <xf numFmtId="165" fontId="3" fillId="0" borderId="30" xfId="1" applyNumberFormat="1" applyFont="1" applyBorder="1"/>
    <xf numFmtId="167" fontId="3" fillId="2" borderId="21" xfId="0" applyNumberFormat="1" applyFont="1" applyFill="1" applyBorder="1" applyAlignment="1">
      <alignment horizontal="center"/>
    </xf>
    <xf numFmtId="165" fontId="3" fillId="0" borderId="32" xfId="1" applyNumberFormat="1" applyFont="1" applyBorder="1"/>
    <xf numFmtId="164" fontId="3" fillId="2" borderId="32" xfId="1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" fontId="3" fillId="2" borderId="41" xfId="0" applyNumberFormat="1" applyFont="1" applyFill="1" applyBorder="1" applyAlignment="1">
      <alignment horizontal="center"/>
    </xf>
    <xf numFmtId="39" fontId="3" fillId="0" borderId="1" xfId="0" applyNumberFormat="1" applyFont="1" applyBorder="1" applyAlignment="1">
      <alignment horizontal="center"/>
    </xf>
    <xf numFmtId="165" fontId="3" fillId="0" borderId="4" xfId="1" applyNumberFormat="1" applyFont="1" applyFill="1" applyBorder="1"/>
    <xf numFmtId="164" fontId="3" fillId="4" borderId="5" xfId="1" applyNumberFormat="1" applyFont="1" applyFill="1" applyBorder="1" applyAlignment="1">
      <alignment horizontal="center"/>
    </xf>
    <xf numFmtId="165" fontId="3" fillId="2" borderId="33" xfId="1" applyNumberFormat="1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3" fillId="0" borderId="24" xfId="0" applyNumberFormat="1" applyFont="1" applyFill="1" applyBorder="1"/>
    <xf numFmtId="164" fontId="3" fillId="0" borderId="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X21" sqref="X21"/>
    </sheetView>
  </sheetViews>
  <sheetFormatPr defaultRowHeight="15" x14ac:dyDescent="0.25"/>
  <cols>
    <col min="1" max="1" width="9.85546875" customWidth="1"/>
    <col min="2" max="2" width="36.85546875" customWidth="1"/>
    <col min="3" max="3" width="12.42578125" customWidth="1"/>
    <col min="4" max="4" width="12.140625" style="136" customWidth="1"/>
    <col min="5" max="5" width="10" hidden="1" customWidth="1"/>
    <col min="6" max="6" width="9.7109375" hidden="1" customWidth="1"/>
    <col min="7" max="7" width="10.140625" hidden="1" customWidth="1"/>
    <col min="8" max="8" width="8.7109375" hidden="1" customWidth="1"/>
    <col min="9" max="9" width="5.5703125" hidden="1" customWidth="1"/>
    <col min="10" max="10" width="5.42578125" hidden="1" customWidth="1"/>
    <col min="11" max="11" width="16" customWidth="1"/>
    <col min="12" max="12" width="2.7109375" style="249" customWidth="1"/>
    <col min="13" max="13" width="17.7109375" customWidth="1"/>
    <col min="14" max="14" width="6.85546875" hidden="1" customWidth="1"/>
    <col min="15" max="15" width="7.85546875" hidden="1" customWidth="1"/>
    <col min="16" max="16" width="8.5703125" hidden="1" customWidth="1"/>
    <col min="17" max="17" width="5.5703125" hidden="1" customWidth="1"/>
    <col min="18" max="18" width="8" hidden="1" customWidth="1"/>
    <col min="19" max="19" width="7.85546875" hidden="1" customWidth="1"/>
    <col min="20" max="20" width="7.85546875" customWidth="1"/>
    <col min="21" max="21" width="7.28515625" customWidth="1"/>
  </cols>
  <sheetData>
    <row r="1" spans="1:22" ht="15.75" x14ac:dyDescent="0.25">
      <c r="A1" s="52" t="s">
        <v>87</v>
      </c>
    </row>
    <row r="2" spans="1:22" x14ac:dyDescent="0.25">
      <c r="A2" s="62"/>
    </row>
    <row r="3" spans="1:22" ht="10.5" customHeight="1" x14ac:dyDescent="0.25">
      <c r="A3" s="1"/>
    </row>
    <row r="4" spans="1:22" x14ac:dyDescent="0.25">
      <c r="A4" s="10"/>
      <c r="B4" s="10"/>
      <c r="C4" s="10"/>
      <c r="D4" s="137"/>
      <c r="E4" s="33"/>
      <c r="F4" s="23" t="s">
        <v>39</v>
      </c>
      <c r="G4" s="23"/>
      <c r="H4" s="18"/>
      <c r="I4" s="23"/>
      <c r="J4" s="23"/>
      <c r="K4" s="63" t="s">
        <v>85</v>
      </c>
      <c r="L4" s="18"/>
      <c r="M4" s="239" t="s">
        <v>129</v>
      </c>
      <c r="N4" s="2" t="s">
        <v>16</v>
      </c>
      <c r="O4" s="2" t="s">
        <v>14</v>
      </c>
      <c r="P4" s="10" t="s">
        <v>12</v>
      </c>
      <c r="Q4" s="10" t="s">
        <v>43</v>
      </c>
      <c r="R4" s="10"/>
      <c r="S4" s="10" t="s">
        <v>10</v>
      </c>
      <c r="T4" s="33"/>
      <c r="U4" s="10"/>
    </row>
    <row r="5" spans="1:22" ht="15.75" thickBot="1" x14ac:dyDescent="0.3">
      <c r="A5" s="43" t="s">
        <v>0</v>
      </c>
      <c r="B5" s="43" t="s">
        <v>44</v>
      </c>
      <c r="C5" s="43" t="s">
        <v>22</v>
      </c>
      <c r="D5" s="138" t="s">
        <v>8</v>
      </c>
      <c r="E5" s="29" t="s">
        <v>3</v>
      </c>
      <c r="F5" s="29" t="s">
        <v>4</v>
      </c>
      <c r="G5" s="29" t="s">
        <v>40</v>
      </c>
      <c r="H5" s="29" t="s">
        <v>71</v>
      </c>
      <c r="I5" s="29" t="s">
        <v>69</v>
      </c>
      <c r="J5" s="29" t="s">
        <v>70</v>
      </c>
      <c r="K5" s="43" t="s">
        <v>67</v>
      </c>
      <c r="L5" s="26"/>
      <c r="M5" s="240" t="s">
        <v>128</v>
      </c>
      <c r="N5" s="43" t="s">
        <v>21</v>
      </c>
      <c r="O5" s="43" t="s">
        <v>15</v>
      </c>
      <c r="P5" s="27" t="s">
        <v>13</v>
      </c>
      <c r="Q5" s="27" t="s">
        <v>45</v>
      </c>
      <c r="R5" s="27" t="s">
        <v>7</v>
      </c>
      <c r="S5" s="27" t="s">
        <v>7</v>
      </c>
      <c r="T5" s="26" t="s">
        <v>46</v>
      </c>
      <c r="U5" s="43" t="s">
        <v>30</v>
      </c>
    </row>
    <row r="6" spans="1:22" ht="15.75" thickTop="1" x14ac:dyDescent="0.25">
      <c r="A6" s="7" t="s">
        <v>60</v>
      </c>
      <c r="B6" s="150" t="s">
        <v>88</v>
      </c>
      <c r="C6" s="7" t="s">
        <v>72</v>
      </c>
      <c r="D6" s="238">
        <v>1305000</v>
      </c>
      <c r="E6" s="91"/>
      <c r="F6" s="91"/>
      <c r="G6" s="91"/>
      <c r="H6" s="91"/>
      <c r="I6" s="91"/>
      <c r="J6" s="91"/>
      <c r="K6" s="7">
        <v>1305000</v>
      </c>
      <c r="L6" s="250"/>
      <c r="M6" s="241" t="s">
        <v>141</v>
      </c>
      <c r="N6" s="9"/>
      <c r="O6" s="9"/>
      <c r="P6" s="7"/>
      <c r="Q6" s="7"/>
      <c r="R6" s="7"/>
      <c r="S6" s="7"/>
      <c r="T6" s="25" t="s">
        <v>139</v>
      </c>
      <c r="U6" s="9" t="s">
        <v>139</v>
      </c>
      <c r="V6" s="181"/>
    </row>
    <row r="7" spans="1:22" x14ac:dyDescent="0.25">
      <c r="A7" s="10" t="s">
        <v>52</v>
      </c>
      <c r="B7" s="151" t="s">
        <v>89</v>
      </c>
      <c r="C7" s="74" t="s">
        <v>72</v>
      </c>
      <c r="D7" s="139">
        <v>12000000</v>
      </c>
      <c r="E7" s="93">
        <v>1000000</v>
      </c>
      <c r="F7" s="93">
        <v>1500000</v>
      </c>
      <c r="G7" s="93">
        <v>1500000</v>
      </c>
      <c r="H7" s="93"/>
      <c r="I7" s="94"/>
      <c r="J7" s="94"/>
      <c r="K7" s="310">
        <v>12000000</v>
      </c>
      <c r="L7" s="256"/>
      <c r="M7" s="242" t="s">
        <v>5</v>
      </c>
      <c r="N7" s="2"/>
      <c r="O7" s="2"/>
      <c r="P7" s="10"/>
      <c r="Q7" s="10"/>
      <c r="R7" s="10"/>
      <c r="S7" s="10"/>
      <c r="T7" s="61">
        <v>63</v>
      </c>
      <c r="U7" s="2">
        <v>4</v>
      </c>
      <c r="V7" s="181"/>
    </row>
    <row r="8" spans="1:22" x14ac:dyDescent="0.25">
      <c r="A8" s="7"/>
      <c r="B8" s="154" t="s">
        <v>90</v>
      </c>
      <c r="C8" s="155" t="s">
        <v>72</v>
      </c>
      <c r="D8" s="145">
        <v>5500000</v>
      </c>
      <c r="E8" s="156"/>
      <c r="F8" s="156">
        <v>7125000</v>
      </c>
      <c r="G8" s="156">
        <v>7000000</v>
      </c>
      <c r="H8" s="156"/>
      <c r="I8" s="157"/>
      <c r="J8" s="157"/>
      <c r="K8" s="311">
        <v>5500000</v>
      </c>
      <c r="L8" s="257"/>
      <c r="M8" s="243" t="s">
        <v>5</v>
      </c>
      <c r="N8" s="158"/>
      <c r="O8" s="158"/>
      <c r="P8" s="64"/>
      <c r="Q8" s="64"/>
      <c r="R8" s="64"/>
      <c r="S8" s="64"/>
      <c r="T8" s="159">
        <v>69</v>
      </c>
      <c r="U8" s="158">
        <v>3</v>
      </c>
      <c r="V8" s="181"/>
    </row>
    <row r="9" spans="1:22" x14ac:dyDescent="0.25">
      <c r="A9" s="7"/>
      <c r="B9" s="162" t="s">
        <v>73</v>
      </c>
      <c r="C9" s="78"/>
      <c r="D9" s="147">
        <f>SUM(D7:D8)</f>
        <v>17500000</v>
      </c>
      <c r="E9" s="125"/>
      <c r="F9" s="125"/>
      <c r="G9" s="125"/>
      <c r="H9" s="125"/>
      <c r="I9" s="168"/>
      <c r="J9" s="168"/>
      <c r="K9" s="312">
        <f>SUM(K7:K8)</f>
        <v>17500000</v>
      </c>
      <c r="L9" s="258"/>
      <c r="M9" s="244"/>
      <c r="N9" s="163"/>
      <c r="O9" s="163"/>
      <c r="P9" s="13"/>
      <c r="Q9" s="13"/>
      <c r="R9" s="13"/>
      <c r="S9" s="13"/>
      <c r="T9" s="169"/>
      <c r="U9" s="163"/>
      <c r="V9" s="181"/>
    </row>
    <row r="10" spans="1:22" ht="27.75" customHeight="1" x14ac:dyDescent="0.25">
      <c r="A10" s="10" t="s">
        <v>47</v>
      </c>
      <c r="B10" s="151" t="s">
        <v>91</v>
      </c>
      <c r="C10" s="160" t="s">
        <v>72</v>
      </c>
      <c r="D10" s="139">
        <v>1000000</v>
      </c>
      <c r="E10" s="93">
        <v>950000</v>
      </c>
      <c r="F10" s="93"/>
      <c r="G10" s="93"/>
      <c r="H10" s="93"/>
      <c r="I10" s="93"/>
      <c r="J10" s="93"/>
      <c r="K10" s="76">
        <v>1000000</v>
      </c>
      <c r="L10" s="213"/>
      <c r="M10" s="242" t="s">
        <v>5</v>
      </c>
      <c r="N10" s="161" t="s">
        <v>17</v>
      </c>
      <c r="O10" s="2"/>
      <c r="P10" s="10" t="s">
        <v>6</v>
      </c>
      <c r="Q10" s="10" t="s">
        <v>5</v>
      </c>
      <c r="R10" s="10" t="s">
        <v>5</v>
      </c>
      <c r="S10" s="10" t="s">
        <v>9</v>
      </c>
      <c r="T10" s="99">
        <v>56</v>
      </c>
      <c r="U10" s="99">
        <v>6</v>
      </c>
      <c r="V10" s="180"/>
    </row>
    <row r="11" spans="1:22" ht="26.25" customHeight="1" x14ac:dyDescent="0.25">
      <c r="A11" s="7"/>
      <c r="B11" s="152" t="s">
        <v>92</v>
      </c>
      <c r="C11" s="71" t="s">
        <v>72</v>
      </c>
      <c r="D11" s="140">
        <v>500000</v>
      </c>
      <c r="E11" s="92">
        <v>300000</v>
      </c>
      <c r="F11" s="92">
        <v>1000000</v>
      </c>
      <c r="G11" s="92">
        <v>450000</v>
      </c>
      <c r="H11" s="92"/>
      <c r="I11" s="92"/>
      <c r="J11" s="92"/>
      <c r="K11" s="16">
        <v>500000</v>
      </c>
      <c r="L11" s="214"/>
      <c r="M11" s="245" t="s">
        <v>140</v>
      </c>
      <c r="N11" s="17" t="s">
        <v>51</v>
      </c>
      <c r="O11" s="17"/>
      <c r="P11" s="15"/>
      <c r="Q11" s="15" t="s">
        <v>5</v>
      </c>
      <c r="R11" s="15" t="s">
        <v>5</v>
      </c>
      <c r="S11" s="15" t="s">
        <v>9</v>
      </c>
      <c r="T11" s="98">
        <v>70</v>
      </c>
      <c r="U11" s="98">
        <v>2</v>
      </c>
      <c r="V11" s="180"/>
    </row>
    <row r="12" spans="1:22" ht="26.25" customHeight="1" x14ac:dyDescent="0.25">
      <c r="A12" s="7"/>
      <c r="B12" s="153" t="s">
        <v>93</v>
      </c>
      <c r="C12" s="155" t="s">
        <v>72</v>
      </c>
      <c r="D12" s="141">
        <v>950000</v>
      </c>
      <c r="E12" s="95"/>
      <c r="F12" s="95"/>
      <c r="G12" s="95"/>
      <c r="H12" s="95"/>
      <c r="I12" s="95"/>
      <c r="J12" s="95"/>
      <c r="K12" s="8">
        <v>950000</v>
      </c>
      <c r="L12" s="211"/>
      <c r="M12" s="241" t="s">
        <v>142</v>
      </c>
      <c r="N12" s="9"/>
      <c r="O12" s="9"/>
      <c r="P12" s="7"/>
      <c r="Q12" s="7"/>
      <c r="R12" s="7"/>
      <c r="S12" s="7"/>
      <c r="T12" s="90">
        <v>40</v>
      </c>
      <c r="U12" s="90">
        <v>8</v>
      </c>
      <c r="V12" s="180"/>
    </row>
    <row r="13" spans="1:22" ht="17.25" customHeight="1" x14ac:dyDescent="0.25">
      <c r="A13" s="11"/>
      <c r="B13" s="162" t="s">
        <v>73</v>
      </c>
      <c r="C13" s="13"/>
      <c r="D13" s="147">
        <f>SUM(D10:D12)</f>
        <v>2450000</v>
      </c>
      <c r="E13" s="125">
        <f>SUM(E10:E11)</f>
        <v>1250000</v>
      </c>
      <c r="F13" s="125">
        <f>SUM(F10:F11)</f>
        <v>1000000</v>
      </c>
      <c r="G13" s="125">
        <f>SUM(G10:G11)</f>
        <v>450000</v>
      </c>
      <c r="H13" s="125"/>
      <c r="I13" s="125"/>
      <c r="J13" s="125"/>
      <c r="K13" s="84">
        <f>SUM(K10:K12)</f>
        <v>2450000</v>
      </c>
      <c r="L13" s="251"/>
      <c r="M13" s="246"/>
      <c r="N13" s="85"/>
      <c r="O13" s="85"/>
      <c r="P13" s="164"/>
      <c r="Q13" s="164"/>
      <c r="R13" s="164"/>
      <c r="S13" s="164"/>
      <c r="T13" s="85"/>
      <c r="U13" s="85"/>
      <c r="V13" s="180"/>
    </row>
    <row r="14" spans="1:22" ht="26.25" customHeight="1" x14ac:dyDescent="0.25">
      <c r="A14" s="7" t="s">
        <v>20</v>
      </c>
      <c r="B14" s="170" t="s">
        <v>94</v>
      </c>
      <c r="C14" s="74" t="s">
        <v>72</v>
      </c>
      <c r="D14" s="141">
        <v>2000000</v>
      </c>
      <c r="E14" s="95">
        <v>1000000</v>
      </c>
      <c r="F14" s="95">
        <v>1000000</v>
      </c>
      <c r="G14" s="95">
        <v>500000</v>
      </c>
      <c r="H14" s="95"/>
      <c r="I14" s="95"/>
      <c r="J14" s="95"/>
      <c r="K14" s="171">
        <v>2000000</v>
      </c>
      <c r="L14" s="252"/>
      <c r="M14" s="241" t="s">
        <v>5</v>
      </c>
      <c r="N14" s="9"/>
      <c r="O14" s="9"/>
      <c r="P14" s="7"/>
      <c r="Q14" s="7"/>
      <c r="R14" s="7"/>
      <c r="S14" s="7"/>
      <c r="T14" s="90">
        <v>44</v>
      </c>
      <c r="U14" s="90">
        <v>7</v>
      </c>
      <c r="V14" s="180"/>
    </row>
    <row r="15" spans="1:22" ht="26.25" customHeight="1" x14ac:dyDescent="0.25">
      <c r="A15" s="7"/>
      <c r="B15" s="177" t="s">
        <v>95</v>
      </c>
      <c r="C15" s="15" t="s">
        <v>96</v>
      </c>
      <c r="D15" s="140">
        <v>6000000</v>
      </c>
      <c r="E15" s="92"/>
      <c r="F15" s="92"/>
      <c r="G15" s="92"/>
      <c r="H15" s="92"/>
      <c r="I15" s="92"/>
      <c r="J15" s="92"/>
      <c r="K15" s="178">
        <v>2500000</v>
      </c>
      <c r="L15" s="253"/>
      <c r="M15" s="245" t="s">
        <v>5</v>
      </c>
      <c r="N15" s="17"/>
      <c r="O15" s="17"/>
      <c r="P15" s="15"/>
      <c r="Q15" s="15"/>
      <c r="R15" s="15"/>
      <c r="S15" s="15"/>
      <c r="T15" s="98">
        <v>40</v>
      </c>
      <c r="U15" s="98">
        <v>8</v>
      </c>
      <c r="V15" s="180"/>
    </row>
    <row r="16" spans="1:22" ht="26.25" customHeight="1" x14ac:dyDescent="0.25">
      <c r="A16" s="7"/>
      <c r="B16" s="177" t="s">
        <v>97</v>
      </c>
      <c r="C16" s="71" t="s">
        <v>72</v>
      </c>
      <c r="D16" s="140">
        <v>22000000</v>
      </c>
      <c r="E16" s="92"/>
      <c r="F16" s="92"/>
      <c r="G16" s="92"/>
      <c r="H16" s="92"/>
      <c r="I16" s="92"/>
      <c r="J16" s="92"/>
      <c r="K16" s="178">
        <v>13000000</v>
      </c>
      <c r="L16" s="253"/>
      <c r="M16" s="245" t="s">
        <v>5</v>
      </c>
      <c r="N16" s="17"/>
      <c r="O16" s="17"/>
      <c r="P16" s="15"/>
      <c r="Q16" s="15"/>
      <c r="R16" s="15"/>
      <c r="S16" s="15"/>
      <c r="T16" s="98">
        <v>28</v>
      </c>
      <c r="U16" s="98">
        <v>11</v>
      </c>
      <c r="V16" s="180"/>
    </row>
    <row r="17" spans="1:22" ht="26.25" customHeight="1" x14ac:dyDescent="0.25">
      <c r="A17" s="7"/>
      <c r="B17" s="177" t="s">
        <v>98</v>
      </c>
      <c r="C17" s="71" t="s">
        <v>72</v>
      </c>
      <c r="D17" s="140">
        <v>14000000</v>
      </c>
      <c r="E17" s="92"/>
      <c r="F17" s="92"/>
      <c r="G17" s="92"/>
      <c r="H17" s="92"/>
      <c r="I17" s="92"/>
      <c r="J17" s="92"/>
      <c r="K17" s="178">
        <v>2000000</v>
      </c>
      <c r="L17" s="253"/>
      <c r="M17" s="245" t="s">
        <v>5</v>
      </c>
      <c r="N17" s="17"/>
      <c r="O17" s="17"/>
      <c r="P17" s="15"/>
      <c r="Q17" s="15"/>
      <c r="R17" s="15"/>
      <c r="S17" s="15"/>
      <c r="T17" s="98">
        <v>25</v>
      </c>
      <c r="U17" s="98">
        <v>12</v>
      </c>
      <c r="V17" s="180"/>
    </row>
    <row r="18" spans="1:22" ht="26.25" customHeight="1" x14ac:dyDescent="0.25">
      <c r="A18" s="7"/>
      <c r="B18" s="177" t="s">
        <v>99</v>
      </c>
      <c r="C18" s="71" t="s">
        <v>72</v>
      </c>
      <c r="D18" s="140">
        <v>18000000</v>
      </c>
      <c r="E18" s="92"/>
      <c r="F18" s="92"/>
      <c r="G18" s="92"/>
      <c r="H18" s="92"/>
      <c r="I18" s="92"/>
      <c r="J18" s="92"/>
      <c r="K18" s="178">
        <v>13000000</v>
      </c>
      <c r="L18" s="253"/>
      <c r="M18" s="245" t="s">
        <v>5</v>
      </c>
      <c r="N18" s="17"/>
      <c r="O18" s="17"/>
      <c r="P18" s="15"/>
      <c r="Q18" s="15"/>
      <c r="R18" s="15"/>
      <c r="S18" s="15"/>
      <c r="T18" s="98">
        <v>33</v>
      </c>
      <c r="U18" s="98">
        <v>10</v>
      </c>
      <c r="V18" s="180"/>
    </row>
    <row r="19" spans="1:22" ht="26.25" customHeight="1" x14ac:dyDescent="0.25">
      <c r="A19" s="7"/>
      <c r="B19" s="177" t="s">
        <v>126</v>
      </c>
      <c r="C19" s="71" t="s">
        <v>133</v>
      </c>
      <c r="D19" s="140">
        <v>2500000</v>
      </c>
      <c r="E19" s="92"/>
      <c r="F19" s="92"/>
      <c r="G19" s="92"/>
      <c r="H19" s="92"/>
      <c r="I19" s="92"/>
      <c r="J19" s="92"/>
      <c r="K19" s="178">
        <v>2500000</v>
      </c>
      <c r="L19" s="253"/>
      <c r="M19" s="245" t="s">
        <v>5</v>
      </c>
      <c r="N19" s="17"/>
      <c r="O19" s="17"/>
      <c r="P19" s="15"/>
      <c r="Q19" s="15"/>
      <c r="R19" s="15"/>
      <c r="S19" s="15"/>
      <c r="T19" s="98">
        <v>60</v>
      </c>
      <c r="U19" s="98">
        <v>5</v>
      </c>
      <c r="V19" s="180"/>
    </row>
    <row r="20" spans="1:22" ht="26.25" customHeight="1" x14ac:dyDescent="0.25">
      <c r="A20" s="7"/>
      <c r="B20" s="259" t="s">
        <v>127</v>
      </c>
      <c r="C20" s="165" t="s">
        <v>133</v>
      </c>
      <c r="D20" s="148">
        <v>2000000</v>
      </c>
      <c r="E20" s="166"/>
      <c r="F20" s="166"/>
      <c r="G20" s="166"/>
      <c r="H20" s="166"/>
      <c r="I20" s="166"/>
      <c r="J20" s="166"/>
      <c r="K20" s="179">
        <v>2000000</v>
      </c>
      <c r="L20" s="254"/>
      <c r="M20" s="247" t="s">
        <v>5</v>
      </c>
      <c r="N20" s="167"/>
      <c r="O20" s="167"/>
      <c r="P20" s="69"/>
      <c r="Q20" s="69"/>
      <c r="R20" s="69"/>
      <c r="S20" s="69"/>
      <c r="T20" s="189">
        <v>25</v>
      </c>
      <c r="U20" s="189">
        <v>13</v>
      </c>
      <c r="V20" s="180"/>
    </row>
    <row r="21" spans="1:22" ht="18" customHeight="1" x14ac:dyDescent="0.25">
      <c r="A21" s="7"/>
      <c r="B21" s="75" t="s">
        <v>73</v>
      </c>
      <c r="C21" s="72"/>
      <c r="D21" s="141">
        <f>SUM(D14:D20)</f>
        <v>66500000</v>
      </c>
      <c r="E21" s="95">
        <f>SUM(E14:E20)</f>
        <v>1000000</v>
      </c>
      <c r="F21" s="95">
        <f>SUM(F14:F20)</f>
        <v>1000000</v>
      </c>
      <c r="G21" s="95">
        <f>SUM(G14:G20)</f>
        <v>500000</v>
      </c>
      <c r="H21" s="95"/>
      <c r="I21" s="95"/>
      <c r="J21" s="95"/>
      <c r="K21" s="171">
        <f>SUM(K14:K20)</f>
        <v>37000000</v>
      </c>
      <c r="L21" s="252"/>
      <c r="M21" s="241"/>
      <c r="N21" s="9"/>
      <c r="O21" s="9"/>
      <c r="P21" s="7"/>
      <c r="Q21" s="7"/>
      <c r="R21" s="7"/>
      <c r="S21" s="7"/>
      <c r="T21" s="90"/>
      <c r="U21" s="90"/>
      <c r="V21" s="180"/>
    </row>
    <row r="22" spans="1:22" ht="30" customHeight="1" thickBot="1" x14ac:dyDescent="0.3">
      <c r="A22" s="10" t="s">
        <v>58</v>
      </c>
      <c r="B22" s="82" t="s">
        <v>74</v>
      </c>
      <c r="C22" s="74" t="s">
        <v>75</v>
      </c>
      <c r="D22" s="139">
        <v>2109565</v>
      </c>
      <c r="E22" s="93">
        <v>2109565</v>
      </c>
      <c r="F22" s="93"/>
      <c r="G22" s="93"/>
      <c r="H22" s="93"/>
      <c r="I22" s="93"/>
      <c r="J22" s="93"/>
      <c r="K22" s="176">
        <f>SUM(E22:H22)</f>
        <v>2109565</v>
      </c>
      <c r="L22" s="255"/>
      <c r="M22" s="242" t="s">
        <v>5</v>
      </c>
      <c r="N22" s="2" t="s">
        <v>18</v>
      </c>
      <c r="O22" s="2"/>
      <c r="P22" s="10">
        <v>2012</v>
      </c>
      <c r="Q22" s="10" t="s">
        <v>5</v>
      </c>
      <c r="R22" s="10"/>
      <c r="S22" s="10"/>
      <c r="T22" s="99">
        <v>82</v>
      </c>
      <c r="U22" s="99">
        <v>1</v>
      </c>
      <c r="V22" s="180"/>
    </row>
    <row r="23" spans="1:22" ht="16.5" customHeight="1" x14ac:dyDescent="0.25">
      <c r="A23" s="79" t="s">
        <v>34</v>
      </c>
      <c r="B23" s="80"/>
      <c r="C23" s="80"/>
      <c r="D23" s="81">
        <f>D6+D9+D13+D21+D22</f>
        <v>89864565</v>
      </c>
      <c r="E23" s="96" t="e">
        <f>#REF!+#REF!+#REF!+E13+E14+E22</f>
        <v>#REF!</v>
      </c>
      <c r="F23" s="96" t="e">
        <f>#REF!+#REF!+#REF!+F13+F14+F22</f>
        <v>#REF!</v>
      </c>
      <c r="G23" s="96" t="e">
        <f>#REF!+#REF!+#REF!+G13+G14+G22</f>
        <v>#REF!</v>
      </c>
      <c r="H23" s="96" t="e">
        <f>#REF!+#REF!+#REF!+H13+H14+H22</f>
        <v>#REF!</v>
      </c>
      <c r="I23" s="96" t="e">
        <f>#REF!+#REF!+#REF!+I13+I14+I22</f>
        <v>#REF!</v>
      </c>
      <c r="J23" s="96" t="e">
        <f>#REF!+#REF!+#REF!+J13+J14+J22</f>
        <v>#REF!</v>
      </c>
      <c r="K23" s="81">
        <f>K6+K9+K13+K21+K22</f>
        <v>60364565</v>
      </c>
      <c r="L23" s="234"/>
      <c r="M23" s="248"/>
      <c r="N23" s="172"/>
      <c r="O23" s="173"/>
      <c r="P23" s="174"/>
      <c r="Q23" s="175"/>
      <c r="R23" s="175"/>
      <c r="S23" s="175"/>
      <c r="T23" s="172"/>
      <c r="U23" s="172"/>
      <c r="V23" s="180"/>
    </row>
    <row r="24" spans="1:22" x14ac:dyDescent="0.25">
      <c r="A24" s="3"/>
      <c r="B24" s="3"/>
      <c r="C24" s="3"/>
      <c r="D24" s="143"/>
      <c r="E24" s="5"/>
      <c r="F24" s="5"/>
      <c r="G24" s="5"/>
      <c r="H24" s="5"/>
      <c r="I24" s="5"/>
      <c r="J24" s="5"/>
      <c r="K24" s="5"/>
      <c r="L24" s="60"/>
      <c r="M24" s="6"/>
      <c r="N24" s="6"/>
      <c r="O24" s="6"/>
      <c r="P24" s="3"/>
      <c r="Q24" s="3"/>
      <c r="R24" s="3"/>
      <c r="S24" s="3"/>
      <c r="T24" s="3"/>
      <c r="U24" s="3"/>
    </row>
    <row r="25" spans="1:22" x14ac:dyDescent="0.25">
      <c r="B25" s="3"/>
      <c r="C25" s="3"/>
      <c r="D25" s="143"/>
      <c r="E25" s="5"/>
      <c r="F25" s="5"/>
      <c r="G25" s="5"/>
      <c r="H25" s="5"/>
      <c r="I25" s="5"/>
      <c r="J25" s="5"/>
      <c r="K25" s="5"/>
      <c r="L25" s="60"/>
      <c r="M25" s="6"/>
      <c r="N25" s="6"/>
      <c r="O25" s="6"/>
      <c r="P25" s="3"/>
      <c r="Q25" s="3"/>
      <c r="R25" s="3"/>
      <c r="S25" s="3"/>
      <c r="T25" s="3"/>
      <c r="U25" s="3"/>
    </row>
    <row r="26" spans="1:22" x14ac:dyDescent="0.25">
      <c r="A26" s="3" t="s">
        <v>100</v>
      </c>
      <c r="B26" s="3"/>
      <c r="C26" s="3"/>
      <c r="D26" s="143"/>
      <c r="E26" s="5"/>
      <c r="F26" s="5"/>
      <c r="G26" s="5"/>
      <c r="H26" s="5"/>
      <c r="I26" s="5"/>
      <c r="J26" s="5"/>
      <c r="K26" s="5"/>
      <c r="L26" s="60"/>
      <c r="M26" s="6"/>
      <c r="N26" s="6"/>
      <c r="O26" s="6"/>
      <c r="P26" s="3"/>
      <c r="Q26" s="3"/>
      <c r="R26" s="3"/>
      <c r="S26" s="3"/>
      <c r="T26" s="3"/>
      <c r="U26" s="3"/>
    </row>
    <row r="27" spans="1:22" x14ac:dyDescent="0.25">
      <c r="A27" s="3"/>
      <c r="B27" s="3"/>
      <c r="C27" s="3"/>
      <c r="D27" s="143"/>
      <c r="E27" s="5"/>
      <c r="F27" s="5"/>
      <c r="G27" s="5"/>
      <c r="H27" s="5"/>
      <c r="I27" s="5"/>
      <c r="J27" s="5"/>
      <c r="K27" s="5"/>
      <c r="L27" s="60"/>
      <c r="M27" s="6"/>
      <c r="N27" s="6"/>
      <c r="O27" s="6"/>
      <c r="P27" s="3"/>
      <c r="Q27" s="3"/>
      <c r="R27" s="3"/>
      <c r="S27" s="3"/>
      <c r="T27" s="3"/>
      <c r="U27" s="3"/>
    </row>
    <row r="28" spans="1:22" ht="15.75" hidden="1" x14ac:dyDescent="0.25">
      <c r="A28" s="52" t="s">
        <v>66</v>
      </c>
      <c r="B28" s="3"/>
      <c r="C28" s="3"/>
      <c r="D28" s="143"/>
      <c r="E28" s="5"/>
      <c r="F28" s="5"/>
      <c r="G28" s="5"/>
      <c r="H28" s="5"/>
      <c r="I28" s="5"/>
      <c r="J28" s="5"/>
      <c r="K28" s="5"/>
      <c r="L28" s="60"/>
      <c r="M28" s="6"/>
      <c r="N28" s="6"/>
      <c r="O28" s="6"/>
      <c r="P28" s="3"/>
      <c r="Q28" s="3"/>
      <c r="R28" s="3"/>
      <c r="S28" s="3"/>
      <c r="T28" s="3"/>
      <c r="U28" s="3"/>
    </row>
    <row r="29" spans="1:22" hidden="1" x14ac:dyDescent="0.25">
      <c r="A29" s="10"/>
      <c r="B29" s="10"/>
      <c r="C29" s="10"/>
      <c r="D29" s="137"/>
      <c r="E29" s="33"/>
      <c r="F29" s="23" t="s">
        <v>67</v>
      </c>
      <c r="G29" s="23"/>
      <c r="H29" s="63"/>
      <c r="I29" s="21"/>
      <c r="J29" s="21"/>
      <c r="K29" s="21"/>
      <c r="L29" s="21"/>
      <c r="M29" s="6"/>
      <c r="N29" s="6"/>
      <c r="O29" s="6"/>
      <c r="P29" s="3"/>
      <c r="Q29" s="3"/>
      <c r="R29" s="3"/>
      <c r="S29" s="3"/>
      <c r="T29" s="3"/>
      <c r="U29" s="3"/>
    </row>
    <row r="30" spans="1:22" ht="15.75" hidden="1" thickBot="1" x14ac:dyDescent="0.3">
      <c r="A30" s="27" t="s">
        <v>0</v>
      </c>
      <c r="B30" s="27" t="s">
        <v>44</v>
      </c>
      <c r="C30" s="27"/>
      <c r="D30" s="144" t="s">
        <v>8</v>
      </c>
      <c r="E30" s="4" t="s">
        <v>1</v>
      </c>
      <c r="F30" s="4" t="s">
        <v>2</v>
      </c>
      <c r="G30" s="4" t="s">
        <v>3</v>
      </c>
      <c r="H30" s="4" t="s">
        <v>4</v>
      </c>
      <c r="I30" s="21"/>
      <c r="J30" s="21"/>
      <c r="K30" s="21"/>
      <c r="L30" s="21"/>
      <c r="M30" s="3"/>
      <c r="N30" s="3"/>
      <c r="O30" s="3"/>
      <c r="P30" s="3"/>
      <c r="Q30" s="3"/>
      <c r="R30" s="3"/>
      <c r="S30" s="3"/>
      <c r="T30" s="3"/>
      <c r="U30" s="3"/>
    </row>
    <row r="31" spans="1:22" ht="19.5" hidden="1" customHeight="1" x14ac:dyDescent="0.25">
      <c r="A31" s="7" t="s">
        <v>47</v>
      </c>
      <c r="B31" s="7" t="s">
        <v>48</v>
      </c>
      <c r="C31" s="7" t="s">
        <v>49</v>
      </c>
      <c r="D31" s="141">
        <v>13593</v>
      </c>
      <c r="E31" s="8"/>
      <c r="F31" s="8"/>
      <c r="G31" s="8"/>
      <c r="H31" s="8"/>
      <c r="I31" s="60"/>
      <c r="J31" s="60"/>
      <c r="K31" s="60"/>
      <c r="L31" s="60"/>
      <c r="M31" s="3"/>
      <c r="N31" s="3"/>
      <c r="O31" s="3"/>
      <c r="P31" s="3"/>
      <c r="Q31" s="3"/>
      <c r="R31" s="3"/>
      <c r="S31" s="3"/>
      <c r="T31" s="3"/>
      <c r="U31" s="3"/>
    </row>
    <row r="32" spans="1:22" ht="20.25" hidden="1" customHeight="1" x14ac:dyDescent="0.25">
      <c r="A32" s="7"/>
      <c r="B32" s="64" t="s">
        <v>50</v>
      </c>
      <c r="C32" s="64" t="s">
        <v>49</v>
      </c>
      <c r="D32" s="145">
        <v>16580</v>
      </c>
      <c r="E32" s="65"/>
      <c r="F32" s="65"/>
      <c r="G32" s="65"/>
      <c r="H32" s="65"/>
      <c r="I32" s="60"/>
      <c r="J32" s="60"/>
      <c r="K32" s="60"/>
      <c r="L32" s="60"/>
      <c r="M32" s="3"/>
      <c r="N32" s="3"/>
      <c r="O32" s="3"/>
      <c r="P32" s="3"/>
      <c r="Q32" s="3"/>
      <c r="R32" s="3"/>
      <c r="S32" s="3"/>
      <c r="T32" s="3"/>
      <c r="U32" s="3"/>
    </row>
    <row r="33" spans="1:21" ht="20.25" hidden="1" customHeight="1" x14ac:dyDescent="0.25">
      <c r="A33" s="10" t="s">
        <v>52</v>
      </c>
      <c r="B33" s="66" t="s">
        <v>53</v>
      </c>
      <c r="C33" s="66" t="s">
        <v>49</v>
      </c>
      <c r="D33" s="146">
        <v>6000</v>
      </c>
      <c r="E33" s="67"/>
      <c r="F33" s="67"/>
      <c r="G33" s="67"/>
      <c r="H33" s="67"/>
      <c r="I33" s="60"/>
      <c r="J33" s="60"/>
      <c r="K33" s="60"/>
      <c r="L33" s="60"/>
      <c r="M33" s="3"/>
      <c r="N33" s="3"/>
      <c r="O33" s="3"/>
      <c r="P33" s="3"/>
      <c r="Q33" s="3"/>
      <c r="R33" s="3"/>
      <c r="S33" s="3"/>
      <c r="T33" s="3"/>
      <c r="U33" s="3"/>
    </row>
    <row r="34" spans="1:21" ht="20.25" hidden="1" customHeight="1" x14ac:dyDescent="0.25">
      <c r="A34" s="11"/>
      <c r="B34" s="11" t="s">
        <v>54</v>
      </c>
      <c r="C34" s="11" t="s">
        <v>49</v>
      </c>
      <c r="D34" s="142">
        <v>5000</v>
      </c>
      <c r="E34" s="68"/>
      <c r="F34" s="68"/>
      <c r="G34" s="68"/>
      <c r="H34" s="68"/>
      <c r="I34" s="60"/>
      <c r="J34" s="60"/>
      <c r="K34" s="60"/>
      <c r="L34" s="60"/>
      <c r="M34" s="3"/>
      <c r="N34" s="3"/>
      <c r="O34" s="3"/>
      <c r="P34" s="3"/>
      <c r="Q34" s="3"/>
      <c r="R34" s="3"/>
      <c r="S34" s="3"/>
      <c r="T34" s="3"/>
      <c r="U34" s="3"/>
    </row>
    <row r="35" spans="1:21" ht="19.5" hidden="1" customHeight="1" x14ac:dyDescent="0.25">
      <c r="A35" s="7" t="s">
        <v>55</v>
      </c>
      <c r="B35" s="7" t="s">
        <v>56</v>
      </c>
      <c r="C35" s="7" t="s">
        <v>57</v>
      </c>
      <c r="D35" s="141">
        <v>1200</v>
      </c>
      <c r="E35" s="8"/>
      <c r="F35" s="8"/>
      <c r="G35" s="8"/>
      <c r="H35" s="8"/>
      <c r="I35" s="60"/>
      <c r="J35" s="60"/>
      <c r="K35" s="60"/>
      <c r="L35" s="60"/>
      <c r="M35" s="3"/>
      <c r="N35" s="3"/>
      <c r="O35" s="3"/>
      <c r="P35" s="3"/>
      <c r="Q35" s="3"/>
      <c r="R35" s="3"/>
      <c r="S35" s="3"/>
      <c r="T35" s="3"/>
      <c r="U35" s="3"/>
    </row>
    <row r="36" spans="1:21" ht="20.25" hidden="1" customHeight="1" x14ac:dyDescent="0.25">
      <c r="A36" s="13" t="s">
        <v>58</v>
      </c>
      <c r="B36" s="13" t="s">
        <v>68</v>
      </c>
      <c r="C36" s="13" t="s">
        <v>59</v>
      </c>
      <c r="D36" s="147">
        <v>2100</v>
      </c>
      <c r="E36" s="14"/>
      <c r="F36" s="14"/>
      <c r="G36" s="14"/>
      <c r="H36" s="14"/>
      <c r="I36" s="60"/>
      <c r="J36" s="60"/>
      <c r="K36" s="60"/>
      <c r="L36" s="60"/>
      <c r="M36" s="3"/>
      <c r="N36" s="3"/>
      <c r="O36" s="3"/>
      <c r="P36" s="3"/>
      <c r="Q36" s="3"/>
      <c r="R36" s="3"/>
      <c r="S36" s="3"/>
      <c r="T36" s="3"/>
      <c r="U36" s="3"/>
    </row>
    <row r="37" spans="1:21" ht="19.5" hidden="1" customHeight="1" x14ac:dyDescent="0.25">
      <c r="A37" s="7" t="s">
        <v>60</v>
      </c>
      <c r="B37" s="7" t="s">
        <v>61</v>
      </c>
      <c r="C37" s="7" t="s">
        <v>62</v>
      </c>
      <c r="D37" s="141">
        <v>48</v>
      </c>
      <c r="E37" s="8"/>
      <c r="F37" s="8"/>
      <c r="G37" s="8"/>
      <c r="H37" s="8"/>
      <c r="I37" s="60"/>
      <c r="J37" s="60"/>
      <c r="K37" s="60"/>
      <c r="L37" s="60"/>
      <c r="M37" s="3"/>
      <c r="N37" s="3"/>
      <c r="O37" s="3"/>
      <c r="P37" s="3"/>
      <c r="Q37" s="3"/>
      <c r="R37" s="3"/>
      <c r="S37" s="3"/>
      <c r="T37" s="3"/>
      <c r="U37" s="3"/>
    </row>
    <row r="38" spans="1:21" ht="19.5" hidden="1" customHeight="1" x14ac:dyDescent="0.25">
      <c r="A38" s="7"/>
      <c r="B38" s="69" t="s">
        <v>63</v>
      </c>
      <c r="C38" s="69" t="s">
        <v>62</v>
      </c>
      <c r="D38" s="148">
        <v>19</v>
      </c>
      <c r="E38" s="70"/>
      <c r="F38" s="70"/>
      <c r="G38" s="70"/>
      <c r="H38" s="70"/>
      <c r="I38" s="60"/>
      <c r="J38" s="60"/>
      <c r="K38" s="60"/>
      <c r="L38" s="60"/>
      <c r="M38" s="3"/>
      <c r="N38" s="3"/>
      <c r="O38" s="3"/>
      <c r="P38" s="3"/>
      <c r="Q38" s="3"/>
      <c r="R38" s="3"/>
      <c r="S38" s="3"/>
      <c r="T38" s="3"/>
      <c r="U38" s="3"/>
    </row>
    <row r="39" spans="1:21" ht="20.25" hidden="1" customHeight="1" x14ac:dyDescent="0.25">
      <c r="A39" s="13" t="s">
        <v>64</v>
      </c>
      <c r="B39" s="13" t="s">
        <v>65</v>
      </c>
      <c r="C39" s="13" t="s">
        <v>49</v>
      </c>
      <c r="D39" s="147">
        <v>13358</v>
      </c>
      <c r="E39" s="14"/>
      <c r="F39" s="14"/>
      <c r="G39" s="14"/>
      <c r="H39" s="14"/>
      <c r="I39" s="60"/>
      <c r="J39" s="60"/>
      <c r="K39" s="60"/>
      <c r="L39" s="60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/>
      <c r="C40" s="3"/>
      <c r="D40" s="143"/>
      <c r="E40" s="5"/>
      <c r="F40" s="5"/>
      <c r="G40" s="5"/>
      <c r="H40" s="5"/>
      <c r="I40" s="5"/>
      <c r="J40" s="5"/>
      <c r="K40" s="5"/>
      <c r="L40" s="60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3"/>
      <c r="C41" s="3"/>
      <c r="D41" s="143"/>
      <c r="E41" s="5"/>
      <c r="F41" s="5"/>
      <c r="G41" s="5"/>
      <c r="H41" s="5"/>
      <c r="I41" s="5"/>
      <c r="J41" s="5"/>
      <c r="K41" s="5"/>
      <c r="L41" s="60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3"/>
      <c r="C42" s="3"/>
      <c r="D42" s="143"/>
      <c r="E42" s="5"/>
      <c r="F42" s="5"/>
      <c r="G42" s="5"/>
      <c r="H42" s="5"/>
      <c r="I42" s="5"/>
      <c r="J42" s="5"/>
      <c r="K42" s="5"/>
      <c r="L42" s="60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"/>
      <c r="B43" s="3"/>
      <c r="C43" s="3"/>
      <c r="D43" s="149"/>
      <c r="E43" s="3"/>
      <c r="F43" s="3"/>
      <c r="G43" s="3"/>
      <c r="H43" s="3"/>
      <c r="I43" s="3"/>
      <c r="J43" s="3"/>
      <c r="K43" s="3"/>
      <c r="L43" s="21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"/>
      <c r="B44" s="3"/>
      <c r="C44" s="3"/>
      <c r="D44" s="149"/>
      <c r="E44" s="3"/>
      <c r="F44" s="3"/>
      <c r="G44" s="3"/>
      <c r="H44" s="3"/>
      <c r="I44" s="3"/>
      <c r="J44" s="3"/>
      <c r="K44" s="3"/>
      <c r="L44" s="21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"/>
      <c r="B45" s="3"/>
      <c r="C45" s="3"/>
      <c r="D45" s="149"/>
      <c r="E45" s="3"/>
      <c r="F45" s="3"/>
      <c r="G45" s="3"/>
      <c r="H45" s="3"/>
      <c r="I45" s="3"/>
      <c r="J45" s="3"/>
      <c r="K45" s="3"/>
      <c r="L45" s="21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3"/>
      <c r="B46" s="3"/>
      <c r="C46" s="3"/>
      <c r="D46" s="149"/>
      <c r="E46" s="3"/>
      <c r="F46" s="3"/>
      <c r="G46" s="3"/>
      <c r="H46" s="3"/>
      <c r="I46" s="3"/>
      <c r="J46" s="3"/>
      <c r="K46" s="3"/>
      <c r="L46" s="21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"/>
      <c r="B47" s="3"/>
      <c r="C47" s="3"/>
      <c r="D47" s="149"/>
      <c r="E47" s="3"/>
      <c r="F47" s="3"/>
      <c r="G47" s="3"/>
      <c r="H47" s="3"/>
      <c r="I47" s="3"/>
      <c r="J47" s="3"/>
      <c r="K47" s="3"/>
      <c r="L47" s="21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"/>
      <c r="B48" s="3"/>
      <c r="C48" s="3"/>
      <c r="D48" s="149"/>
      <c r="E48" s="3"/>
      <c r="F48" s="3"/>
      <c r="G48" s="3"/>
      <c r="H48" s="3"/>
      <c r="I48" s="3"/>
      <c r="J48" s="3"/>
      <c r="K48" s="3"/>
      <c r="L48" s="21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3"/>
      <c r="C49" s="3"/>
      <c r="D49" s="149"/>
      <c r="E49" s="3"/>
      <c r="F49" s="3"/>
      <c r="G49" s="3"/>
      <c r="H49" s="3"/>
      <c r="I49" s="3"/>
      <c r="J49" s="3"/>
      <c r="K49" s="3"/>
      <c r="L49" s="21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"/>
      <c r="B50" s="3"/>
      <c r="C50" s="3"/>
      <c r="D50" s="149"/>
      <c r="E50" s="3"/>
      <c r="F50" s="3"/>
      <c r="G50" s="3"/>
      <c r="H50" s="3"/>
      <c r="I50" s="3"/>
      <c r="J50" s="3"/>
      <c r="K50" s="3"/>
      <c r="L50" s="21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3"/>
      <c r="C51" s="3"/>
      <c r="D51" s="149"/>
      <c r="E51" s="3"/>
      <c r="F51" s="3"/>
      <c r="G51" s="3"/>
      <c r="H51" s="3"/>
      <c r="I51" s="3"/>
      <c r="J51" s="3"/>
      <c r="K51" s="3"/>
      <c r="L51" s="21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3"/>
      <c r="C52" s="3"/>
      <c r="D52" s="149"/>
      <c r="E52" s="3"/>
      <c r="F52" s="3"/>
      <c r="G52" s="3"/>
      <c r="H52" s="3"/>
      <c r="I52" s="3"/>
      <c r="J52" s="3"/>
      <c r="K52" s="3"/>
      <c r="L52" s="21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3"/>
      <c r="C53" s="3"/>
      <c r="D53" s="149"/>
      <c r="E53" s="3"/>
      <c r="F53" s="3"/>
      <c r="G53" s="3"/>
      <c r="H53" s="3"/>
      <c r="I53" s="3"/>
      <c r="J53" s="3"/>
      <c r="K53" s="3"/>
      <c r="L53" s="21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3"/>
      <c r="C54" s="3"/>
      <c r="D54" s="149"/>
      <c r="E54" s="3"/>
      <c r="F54" s="3"/>
      <c r="G54" s="3"/>
      <c r="H54" s="3"/>
      <c r="I54" s="3"/>
      <c r="J54" s="3"/>
      <c r="K54" s="3"/>
      <c r="L54" s="21"/>
      <c r="M54" s="3"/>
      <c r="N54" s="3"/>
      <c r="O54" s="3"/>
      <c r="P54" s="3"/>
      <c r="Q54" s="3"/>
      <c r="R54" s="3"/>
      <c r="S54" s="3"/>
      <c r="T54" s="3"/>
      <c r="U54" s="3"/>
    </row>
  </sheetData>
  <pageMargins left="0.6" right="0.45" top="0.75" bottom="0.75" header="0.3" footer="0.3"/>
  <pageSetup scale="90" orientation="landscape" r:id="rId1"/>
  <headerFooter>
    <oddFooter>&amp;L&amp;8&amp;D&amp;R&amp;8RSTP  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19" workbookViewId="0">
      <selection activeCell="B34" sqref="B34"/>
    </sheetView>
  </sheetViews>
  <sheetFormatPr defaultRowHeight="15" x14ac:dyDescent="0.25"/>
  <cols>
    <col min="1" max="1" width="8.85546875" customWidth="1"/>
    <col min="2" max="2" width="23.7109375" customWidth="1"/>
    <col min="3" max="3" width="8.85546875" customWidth="1"/>
    <col min="4" max="4" width="10.7109375" customWidth="1"/>
    <col min="5" max="6" width="9.85546875" customWidth="1"/>
    <col min="7" max="7" width="9.140625" customWidth="1"/>
    <col min="8" max="8" width="8.42578125" customWidth="1"/>
    <col min="9" max="10" width="9.140625" customWidth="1"/>
    <col min="11" max="11" width="10.42578125" customWidth="1"/>
    <col min="12" max="12" width="7.85546875" customWidth="1"/>
    <col min="13" max="14" width="8" customWidth="1"/>
    <col min="15" max="15" width="8" hidden="1" customWidth="1"/>
    <col min="16" max="16" width="8.140625" hidden="1" customWidth="1"/>
    <col min="17" max="17" width="7.7109375" hidden="1" customWidth="1"/>
    <col min="18" max="18" width="7.42578125" hidden="1" customWidth="1"/>
    <col min="19" max="19" width="7" hidden="1" customWidth="1"/>
    <col min="20" max="20" width="10.5703125" bestFit="1" customWidth="1"/>
  </cols>
  <sheetData>
    <row r="1" spans="1:19" ht="15.75" x14ac:dyDescent="0.25">
      <c r="A1" s="54" t="s">
        <v>101</v>
      </c>
      <c r="B1" s="52"/>
      <c r="C1" s="52"/>
      <c r="D1" s="52"/>
      <c r="E1" s="46"/>
    </row>
    <row r="2" spans="1:19" x14ac:dyDescent="0.25">
      <c r="A2" s="1"/>
    </row>
    <row r="3" spans="1:19" ht="15.75" x14ac:dyDescent="0.25">
      <c r="A3" s="54" t="s">
        <v>42</v>
      </c>
      <c r="B3" s="56"/>
      <c r="C3" s="56"/>
      <c r="D3" s="56"/>
      <c r="E3" s="56"/>
      <c r="F3" s="56"/>
    </row>
    <row r="4" spans="1:19" x14ac:dyDescent="0.25">
      <c r="A4" s="10"/>
      <c r="B4" s="10" t="s">
        <v>11</v>
      </c>
      <c r="C4" s="10"/>
      <c r="D4" s="33"/>
      <c r="E4" s="33"/>
      <c r="F4" s="23" t="s">
        <v>77</v>
      </c>
      <c r="G4" s="23"/>
      <c r="H4" s="18"/>
      <c r="I4" s="18"/>
      <c r="J4" s="18"/>
      <c r="K4" s="24"/>
      <c r="L4" s="2" t="s">
        <v>83</v>
      </c>
      <c r="O4" s="2" t="s">
        <v>16</v>
      </c>
      <c r="P4" s="2" t="s">
        <v>14</v>
      </c>
      <c r="Q4" s="10" t="s">
        <v>12</v>
      </c>
      <c r="R4" s="10"/>
      <c r="S4" s="10" t="s">
        <v>10</v>
      </c>
    </row>
    <row r="5" spans="1:19" ht="15.75" thickBot="1" x14ac:dyDescent="0.3">
      <c r="A5" s="27" t="s">
        <v>0</v>
      </c>
      <c r="B5" s="27" t="s">
        <v>36</v>
      </c>
      <c r="C5" s="27" t="s">
        <v>22</v>
      </c>
      <c r="D5" s="26" t="s">
        <v>8</v>
      </c>
      <c r="E5" s="29" t="s">
        <v>4</v>
      </c>
      <c r="F5" s="29" t="s">
        <v>40</v>
      </c>
      <c r="G5" s="29" t="s">
        <v>71</v>
      </c>
      <c r="H5" s="29" t="s">
        <v>69</v>
      </c>
      <c r="I5" s="28" t="s">
        <v>70</v>
      </c>
      <c r="J5" s="29" t="s">
        <v>122</v>
      </c>
      <c r="K5" s="26" t="s">
        <v>31</v>
      </c>
      <c r="L5" s="43" t="s">
        <v>84</v>
      </c>
      <c r="O5" s="43" t="s">
        <v>21</v>
      </c>
      <c r="P5" s="43" t="s">
        <v>15</v>
      </c>
      <c r="Q5" s="27" t="s">
        <v>13</v>
      </c>
      <c r="R5" s="27" t="s">
        <v>7</v>
      </c>
      <c r="S5" s="27" t="s">
        <v>7</v>
      </c>
    </row>
    <row r="6" spans="1:19" ht="27" thickTop="1" x14ac:dyDescent="0.25">
      <c r="A6" s="7" t="s">
        <v>52</v>
      </c>
      <c r="B6" s="151" t="s">
        <v>102</v>
      </c>
      <c r="C6" s="64" t="s">
        <v>41</v>
      </c>
      <c r="D6" s="76">
        <v>500000</v>
      </c>
      <c r="E6" s="220">
        <v>500000</v>
      </c>
      <c r="F6" s="76"/>
      <c r="G6" s="76"/>
      <c r="H6" s="9"/>
      <c r="I6" s="25"/>
      <c r="J6" s="25"/>
      <c r="K6" s="88">
        <f>SUM(E6:J6)</f>
        <v>500000</v>
      </c>
      <c r="L6" s="9" t="s">
        <v>9</v>
      </c>
      <c r="O6" s="9"/>
      <c r="P6" s="9"/>
      <c r="Q6" s="7"/>
      <c r="R6" s="7"/>
      <c r="S6" s="7"/>
    </row>
    <row r="7" spans="1:19" ht="29.25" customHeight="1" x14ac:dyDescent="0.25">
      <c r="A7" s="7"/>
      <c r="B7" s="152" t="s">
        <v>103</v>
      </c>
      <c r="C7" s="64" t="s">
        <v>41</v>
      </c>
      <c r="D7" s="16">
        <v>350000</v>
      </c>
      <c r="E7" s="221">
        <v>350000</v>
      </c>
      <c r="F7" s="16"/>
      <c r="G7" s="16"/>
      <c r="H7" s="17"/>
      <c r="I7" s="73"/>
      <c r="J7" s="73"/>
      <c r="K7" s="89">
        <f>SUM(E7:J7)</f>
        <v>350000</v>
      </c>
      <c r="L7" s="17" t="s">
        <v>5</v>
      </c>
      <c r="O7" s="9"/>
      <c r="P7" s="9"/>
      <c r="Q7" s="7"/>
      <c r="R7" s="7"/>
      <c r="S7" s="7"/>
    </row>
    <row r="8" spans="1:19" ht="26.25" x14ac:dyDescent="0.25">
      <c r="A8" s="7"/>
      <c r="B8" s="155" t="s">
        <v>104</v>
      </c>
      <c r="C8" s="155" t="s">
        <v>76</v>
      </c>
      <c r="D8" s="65">
        <v>3000000</v>
      </c>
      <c r="E8" s="222">
        <v>3000000</v>
      </c>
      <c r="F8" s="65"/>
      <c r="G8" s="65"/>
      <c r="H8" s="158"/>
      <c r="I8" s="159"/>
      <c r="J8" s="159"/>
      <c r="K8" s="208">
        <f>SUM(E8:J8)</f>
        <v>3000000</v>
      </c>
      <c r="L8" s="158" t="s">
        <v>9</v>
      </c>
      <c r="O8" s="9"/>
      <c r="P8" s="9"/>
      <c r="Q8" s="7"/>
      <c r="R8" s="7"/>
      <c r="S8" s="7"/>
    </row>
    <row r="9" spans="1:19" x14ac:dyDescent="0.25">
      <c r="A9" s="7"/>
      <c r="B9" s="162" t="s">
        <v>73</v>
      </c>
      <c r="C9" s="13"/>
      <c r="D9" s="209">
        <f>SUM(D6:D8)</f>
        <v>3850000</v>
      </c>
      <c r="E9" s="14">
        <f>SUM(E6:E8)</f>
        <v>3850000</v>
      </c>
      <c r="F9" s="14"/>
      <c r="G9" s="14"/>
      <c r="H9" s="163"/>
      <c r="I9" s="169"/>
      <c r="J9" s="169"/>
      <c r="K9" s="223">
        <f>SUM(K6:K8)</f>
        <v>3850000</v>
      </c>
      <c r="L9" s="85"/>
      <c r="O9" s="9"/>
      <c r="P9" s="9"/>
      <c r="Q9" s="7"/>
      <c r="R9" s="7"/>
      <c r="S9" s="7"/>
    </row>
    <row r="10" spans="1:19" ht="26.25" x14ac:dyDescent="0.25">
      <c r="A10" s="10" t="s">
        <v>47</v>
      </c>
      <c r="B10" s="151" t="s">
        <v>93</v>
      </c>
      <c r="C10" s="74" t="s">
        <v>76</v>
      </c>
      <c r="D10" s="76">
        <v>950000</v>
      </c>
      <c r="E10" s="76">
        <v>250000</v>
      </c>
      <c r="F10" s="76">
        <v>700000</v>
      </c>
      <c r="G10" s="76"/>
      <c r="H10" s="76"/>
      <c r="I10" s="76"/>
      <c r="J10" s="76"/>
      <c r="K10" s="176">
        <f>SUM(E10:J10)</f>
        <v>950000</v>
      </c>
      <c r="L10" s="224" t="s">
        <v>9</v>
      </c>
      <c r="M10" s="3" t="s">
        <v>105</v>
      </c>
      <c r="O10" s="9"/>
      <c r="P10" s="9"/>
      <c r="Q10" s="7"/>
      <c r="R10" s="7"/>
      <c r="S10" s="7"/>
    </row>
    <row r="11" spans="1:19" ht="39" x14ac:dyDescent="0.25">
      <c r="A11" s="10" t="s">
        <v>64</v>
      </c>
      <c r="B11" s="151" t="s">
        <v>106</v>
      </c>
      <c r="C11" s="74" t="s">
        <v>41</v>
      </c>
      <c r="D11" s="176">
        <v>600000</v>
      </c>
      <c r="E11" s="76">
        <v>175000</v>
      </c>
      <c r="F11" s="76">
        <v>425000</v>
      </c>
      <c r="G11" s="176"/>
      <c r="H11" s="176"/>
      <c r="I11" s="176"/>
      <c r="J11" s="176"/>
      <c r="K11" s="176">
        <f t="shared" ref="K11:K19" si="0">SUM(E11:J11)</f>
        <v>600000</v>
      </c>
      <c r="L11" s="99" t="s">
        <v>9</v>
      </c>
      <c r="O11" s="9"/>
      <c r="P11" s="9"/>
      <c r="Q11" s="7"/>
      <c r="R11" s="7"/>
      <c r="S11" s="7"/>
    </row>
    <row r="12" spans="1:19" ht="26.25" x14ac:dyDescent="0.25">
      <c r="A12" s="7"/>
      <c r="B12" s="192" t="s">
        <v>107</v>
      </c>
      <c r="C12" s="165" t="s">
        <v>41</v>
      </c>
      <c r="D12" s="179">
        <v>540000</v>
      </c>
      <c r="E12" s="70">
        <v>120000</v>
      </c>
      <c r="F12" s="70">
        <v>420000</v>
      </c>
      <c r="G12" s="179"/>
      <c r="H12" s="179"/>
      <c r="I12" s="179"/>
      <c r="J12" s="179"/>
      <c r="K12" s="179">
        <f t="shared" si="0"/>
        <v>540000</v>
      </c>
      <c r="L12" s="189" t="s">
        <v>9</v>
      </c>
      <c r="O12" s="9"/>
      <c r="P12" s="9"/>
      <c r="Q12" s="7"/>
      <c r="R12" s="7"/>
      <c r="S12" s="7"/>
    </row>
    <row r="13" spans="1:19" x14ac:dyDescent="0.25">
      <c r="A13" s="11"/>
      <c r="B13" s="162" t="s">
        <v>73</v>
      </c>
      <c r="C13" s="78"/>
      <c r="D13" s="84">
        <f>SUM(D11:D12)</f>
        <v>1140000</v>
      </c>
      <c r="E13" s="84">
        <f>SUM(E11:E12)</f>
        <v>295000</v>
      </c>
      <c r="F13" s="84">
        <f>SUM(F11:F12)</f>
        <v>845000</v>
      </c>
      <c r="G13" s="84"/>
      <c r="H13" s="84"/>
      <c r="I13" s="84"/>
      <c r="J13" s="84"/>
      <c r="K13" s="84">
        <f t="shared" si="0"/>
        <v>1140000</v>
      </c>
      <c r="L13" s="85"/>
      <c r="O13" s="9"/>
      <c r="P13" s="9"/>
      <c r="Q13" s="7"/>
      <c r="R13" s="7"/>
      <c r="S13" s="7"/>
    </row>
    <row r="14" spans="1:19" ht="42" customHeight="1" x14ac:dyDescent="0.25">
      <c r="A14" s="7" t="s">
        <v>20</v>
      </c>
      <c r="B14" s="72" t="s">
        <v>108</v>
      </c>
      <c r="C14" s="212" t="s">
        <v>41</v>
      </c>
      <c r="D14" s="8">
        <v>800000</v>
      </c>
      <c r="E14" s="76">
        <v>800000</v>
      </c>
      <c r="F14" s="76"/>
      <c r="G14" s="76"/>
      <c r="H14" s="76"/>
      <c r="I14" s="8"/>
      <c r="J14" s="8"/>
      <c r="K14" s="8">
        <f t="shared" si="0"/>
        <v>800000</v>
      </c>
      <c r="L14" s="41" t="s">
        <v>5</v>
      </c>
      <c r="O14" s="9"/>
      <c r="P14" s="9"/>
      <c r="Q14" s="7"/>
      <c r="R14" s="7"/>
      <c r="S14" s="7"/>
    </row>
    <row r="15" spans="1:19" ht="26.25" x14ac:dyDescent="0.25">
      <c r="A15" s="7"/>
      <c r="B15" s="152" t="s">
        <v>109</v>
      </c>
      <c r="C15" s="15" t="s">
        <v>130</v>
      </c>
      <c r="D15" s="16">
        <v>351000</v>
      </c>
      <c r="E15" s="16">
        <v>175500</v>
      </c>
      <c r="F15" s="16">
        <v>175500</v>
      </c>
      <c r="G15" s="16"/>
      <c r="H15" s="16"/>
      <c r="I15" s="16"/>
      <c r="J15" s="16"/>
      <c r="K15" s="16">
        <f t="shared" si="0"/>
        <v>351000</v>
      </c>
      <c r="L15" s="17" t="s">
        <v>5</v>
      </c>
      <c r="O15" s="9"/>
      <c r="P15" s="9"/>
      <c r="Q15" s="7"/>
      <c r="R15" s="7"/>
      <c r="S15" s="7"/>
    </row>
    <row r="16" spans="1:19" ht="39" x14ac:dyDescent="0.25">
      <c r="A16" s="7"/>
      <c r="B16" s="71" t="s">
        <v>110</v>
      </c>
      <c r="C16" s="64" t="s">
        <v>41</v>
      </c>
      <c r="D16" s="16">
        <v>2001280</v>
      </c>
      <c r="E16" s="16">
        <v>1000000</v>
      </c>
      <c r="F16" s="16">
        <v>1001280</v>
      </c>
      <c r="G16" s="16"/>
      <c r="H16" s="16"/>
      <c r="I16" s="16"/>
      <c r="J16" s="16"/>
      <c r="K16" s="16">
        <f>SUM(E16:J16)</f>
        <v>2001280</v>
      </c>
      <c r="L16" s="17" t="s">
        <v>5</v>
      </c>
      <c r="O16" s="9"/>
      <c r="P16" s="9"/>
      <c r="Q16" s="7"/>
      <c r="R16" s="7"/>
      <c r="S16" s="7"/>
    </row>
    <row r="17" spans="1:20" ht="39.75" customHeight="1" x14ac:dyDescent="0.25">
      <c r="A17" s="7"/>
      <c r="B17" s="152" t="s">
        <v>111</v>
      </c>
      <c r="C17" s="71" t="s">
        <v>76</v>
      </c>
      <c r="D17" s="16">
        <v>250000</v>
      </c>
      <c r="E17" s="16">
        <v>250000</v>
      </c>
      <c r="F17" s="16"/>
      <c r="G17" s="16"/>
      <c r="H17" s="16"/>
      <c r="I17" s="16"/>
      <c r="J17" s="16"/>
      <c r="K17" s="16">
        <f>SUM(E17:J17)</f>
        <v>250000</v>
      </c>
      <c r="L17" s="41" t="s">
        <v>5</v>
      </c>
      <c r="M17" s="53"/>
      <c r="O17" s="47" t="s">
        <v>18</v>
      </c>
      <c r="P17" s="48" t="s">
        <v>23</v>
      </c>
      <c r="Q17" s="49" t="s">
        <v>24</v>
      </c>
      <c r="R17" s="45" t="s">
        <v>5</v>
      </c>
      <c r="S17" s="45"/>
    </row>
    <row r="18" spans="1:20" ht="28.5" customHeight="1" x14ac:dyDescent="0.25">
      <c r="A18" s="7"/>
      <c r="B18" s="71" t="s">
        <v>112</v>
      </c>
      <c r="C18" s="71" t="s">
        <v>76</v>
      </c>
      <c r="D18" s="16">
        <v>1200000</v>
      </c>
      <c r="E18" s="16">
        <v>300000</v>
      </c>
      <c r="F18" s="16">
        <v>300000</v>
      </c>
      <c r="G18" s="16">
        <v>300000</v>
      </c>
      <c r="H18" s="16">
        <v>300000</v>
      </c>
      <c r="I18" s="16"/>
      <c r="J18" s="16"/>
      <c r="K18" s="16">
        <f t="shared" si="0"/>
        <v>1200000</v>
      </c>
      <c r="L18" s="42" t="s">
        <v>5</v>
      </c>
      <c r="M18" s="53"/>
      <c r="O18" s="2" t="s">
        <v>19</v>
      </c>
      <c r="P18" s="2"/>
      <c r="Q18" s="10"/>
      <c r="R18" s="10" t="s">
        <v>5</v>
      </c>
      <c r="S18" s="10" t="s">
        <v>9</v>
      </c>
      <c r="T18" s="87"/>
    </row>
    <row r="19" spans="1:20" ht="27" customHeight="1" x14ac:dyDescent="0.25">
      <c r="A19" s="7"/>
      <c r="B19" s="71" t="s">
        <v>113</v>
      </c>
      <c r="C19" s="71" t="s">
        <v>76</v>
      </c>
      <c r="D19" s="16">
        <v>280000</v>
      </c>
      <c r="E19" s="16">
        <v>280000</v>
      </c>
      <c r="F19" s="16"/>
      <c r="G19" s="16"/>
      <c r="H19" s="16"/>
      <c r="I19" s="16"/>
      <c r="J19" s="16"/>
      <c r="K19" s="16">
        <f t="shared" si="0"/>
        <v>280000</v>
      </c>
      <c r="L19" s="41" t="s">
        <v>5</v>
      </c>
      <c r="M19" s="53"/>
      <c r="O19" s="17" t="s">
        <v>18</v>
      </c>
      <c r="P19" s="17"/>
      <c r="Q19" s="15"/>
      <c r="R19" s="15"/>
      <c r="S19" s="15"/>
    </row>
    <row r="20" spans="1:20" ht="28.5" customHeight="1" x14ac:dyDescent="0.25">
      <c r="A20" s="7"/>
      <c r="B20" s="71" t="s">
        <v>114</v>
      </c>
      <c r="C20" s="71" t="s">
        <v>76</v>
      </c>
      <c r="D20" s="16">
        <v>150000</v>
      </c>
      <c r="E20" s="16"/>
      <c r="F20" s="16"/>
      <c r="G20" s="16">
        <v>150000</v>
      </c>
      <c r="H20" s="16"/>
      <c r="I20" s="8"/>
      <c r="J20" s="8"/>
      <c r="K20" s="171">
        <f>SUM(E20:J20)</f>
        <v>150000</v>
      </c>
      <c r="L20" s="225" t="s">
        <v>5</v>
      </c>
      <c r="M20" s="53"/>
      <c r="O20" s="17" t="s">
        <v>18</v>
      </c>
      <c r="P20" s="17"/>
      <c r="Q20" s="15"/>
      <c r="R20" s="15"/>
      <c r="S20" s="15"/>
    </row>
    <row r="21" spans="1:20" ht="27.75" customHeight="1" x14ac:dyDescent="0.25">
      <c r="A21" s="7"/>
      <c r="B21" s="71" t="s">
        <v>115</v>
      </c>
      <c r="C21" s="71" t="s">
        <v>76</v>
      </c>
      <c r="D21" s="16">
        <v>150000</v>
      </c>
      <c r="E21" s="16"/>
      <c r="F21" s="16"/>
      <c r="G21" s="16"/>
      <c r="H21" s="16">
        <v>150000</v>
      </c>
      <c r="I21" s="214"/>
      <c r="J21" s="214"/>
      <c r="K21" s="178">
        <f t="shared" ref="K21:K29" si="1">SUM(E21:J21)</f>
        <v>150000</v>
      </c>
      <c r="L21" s="226" t="s">
        <v>5</v>
      </c>
      <c r="M21" s="53"/>
      <c r="O21" s="9"/>
      <c r="P21" s="9"/>
      <c r="Q21" s="7"/>
      <c r="R21" s="7"/>
      <c r="S21" s="7"/>
    </row>
    <row r="22" spans="1:20" ht="78.75" customHeight="1" x14ac:dyDescent="0.25">
      <c r="A22" s="7"/>
      <c r="B22" s="71" t="s">
        <v>116</v>
      </c>
      <c r="C22" s="165" t="s">
        <v>41</v>
      </c>
      <c r="D22" s="65">
        <v>842000</v>
      </c>
      <c r="E22" s="68">
        <v>80000</v>
      </c>
      <c r="F22" s="68">
        <v>762000</v>
      </c>
      <c r="G22" s="68"/>
      <c r="H22" s="68"/>
      <c r="I22" s="211"/>
      <c r="J22" s="211"/>
      <c r="K22" s="179">
        <f t="shared" si="1"/>
        <v>842000</v>
      </c>
      <c r="L22" s="210" t="s">
        <v>9</v>
      </c>
      <c r="M22" s="53"/>
      <c r="O22" s="9"/>
      <c r="P22" s="9"/>
      <c r="Q22" s="7"/>
      <c r="R22" s="7"/>
      <c r="S22" s="7"/>
    </row>
    <row r="23" spans="1:20" ht="18.75" customHeight="1" x14ac:dyDescent="0.25">
      <c r="A23" s="7"/>
      <c r="B23" s="215" t="s">
        <v>73</v>
      </c>
      <c r="C23" s="74"/>
      <c r="D23" s="76">
        <f>SUM(D14:D22)</f>
        <v>6024280</v>
      </c>
      <c r="E23" s="76">
        <f>SUM(E14:E22)</f>
        <v>2885500</v>
      </c>
      <c r="F23" s="76">
        <f>SUM(F14:F22)</f>
        <v>2238780</v>
      </c>
      <c r="G23" s="76">
        <f>SUM(G14:G22)</f>
        <v>450000</v>
      </c>
      <c r="H23" s="76">
        <f>SUM(H14:H22)</f>
        <v>450000</v>
      </c>
      <c r="I23" s="213"/>
      <c r="J23" s="213"/>
      <c r="K23" s="171">
        <f t="shared" si="1"/>
        <v>6024280</v>
      </c>
      <c r="L23" s="224"/>
      <c r="M23" s="53"/>
      <c r="O23" s="9"/>
      <c r="P23" s="9"/>
      <c r="Q23" s="7"/>
      <c r="R23" s="7"/>
      <c r="S23" s="7"/>
    </row>
    <row r="24" spans="1:20" ht="24.75" customHeight="1" x14ac:dyDescent="0.25">
      <c r="A24" s="13" t="s">
        <v>58</v>
      </c>
      <c r="B24" s="86" t="s">
        <v>74</v>
      </c>
      <c r="C24" s="86" t="s">
        <v>78</v>
      </c>
      <c r="D24" s="14">
        <v>2109565</v>
      </c>
      <c r="E24" s="14">
        <v>2109565</v>
      </c>
      <c r="F24" s="14"/>
      <c r="G24" s="14"/>
      <c r="H24" s="14"/>
      <c r="I24" s="216"/>
      <c r="J24" s="216"/>
      <c r="K24" s="227">
        <f>SUM(E24:H24)</f>
        <v>2109565</v>
      </c>
      <c r="L24" s="228" t="s">
        <v>5</v>
      </c>
      <c r="M24" s="237" t="s">
        <v>105</v>
      </c>
      <c r="O24" s="9"/>
      <c r="P24" s="9"/>
      <c r="Q24" s="7"/>
      <c r="R24" s="7"/>
      <c r="S24" s="7"/>
    </row>
    <row r="25" spans="1:20" ht="28.5" customHeight="1" x14ac:dyDescent="0.25">
      <c r="A25" s="260" t="s">
        <v>117</v>
      </c>
      <c r="B25" s="261" t="s">
        <v>118</v>
      </c>
      <c r="C25" s="7" t="s">
        <v>123</v>
      </c>
      <c r="D25" s="83"/>
      <c r="E25" s="262"/>
      <c r="F25" s="262"/>
      <c r="G25" s="262"/>
      <c r="H25" s="262"/>
      <c r="I25" s="263"/>
      <c r="J25" s="263"/>
      <c r="K25" s="230">
        <f t="shared" si="1"/>
        <v>0</v>
      </c>
      <c r="L25" s="210" t="s">
        <v>5</v>
      </c>
      <c r="M25" s="53"/>
      <c r="O25" s="9"/>
      <c r="P25" s="9"/>
      <c r="Q25" s="7"/>
      <c r="R25" s="7"/>
      <c r="S25" s="7"/>
    </row>
    <row r="26" spans="1:20" ht="27.75" customHeight="1" x14ac:dyDescent="0.25">
      <c r="A26" s="7" t="s">
        <v>119</v>
      </c>
      <c r="B26" s="193" t="s">
        <v>124</v>
      </c>
      <c r="C26" s="10" t="s">
        <v>131</v>
      </c>
      <c r="D26" s="76">
        <v>4200000</v>
      </c>
      <c r="E26" s="176">
        <v>1000000</v>
      </c>
      <c r="F26" s="176">
        <v>3200000</v>
      </c>
      <c r="G26" s="176"/>
      <c r="H26" s="76"/>
      <c r="I26" s="76"/>
      <c r="J26" s="76"/>
      <c r="K26" s="183">
        <f t="shared" si="1"/>
        <v>4200000</v>
      </c>
      <c r="L26" s="99" t="s">
        <v>5</v>
      </c>
      <c r="M26" s="53"/>
      <c r="O26" s="9"/>
      <c r="P26" s="9"/>
      <c r="Q26" s="7"/>
      <c r="R26" s="7"/>
      <c r="S26" s="7"/>
    </row>
    <row r="27" spans="1:20" ht="41.25" customHeight="1" x14ac:dyDescent="0.25">
      <c r="A27" s="7"/>
      <c r="B27" s="77" t="s">
        <v>121</v>
      </c>
      <c r="C27" s="69" t="s">
        <v>131</v>
      </c>
      <c r="D27" s="70">
        <v>1680000</v>
      </c>
      <c r="E27" s="179">
        <v>500000</v>
      </c>
      <c r="F27" s="179">
        <v>500000</v>
      </c>
      <c r="G27" s="179">
        <v>500000</v>
      </c>
      <c r="H27" s="69"/>
      <c r="I27" s="69"/>
      <c r="J27" s="69"/>
      <c r="K27" s="179">
        <f t="shared" si="1"/>
        <v>1500000</v>
      </c>
      <c r="L27" s="167" t="s">
        <v>5</v>
      </c>
      <c r="M27" s="53"/>
      <c r="O27" s="12" t="s">
        <v>17</v>
      </c>
      <c r="P27" s="9"/>
      <c r="Q27" s="7" t="s">
        <v>6</v>
      </c>
      <c r="R27" s="7" t="s">
        <v>5</v>
      </c>
      <c r="S27" s="7" t="s">
        <v>9</v>
      </c>
    </row>
    <row r="28" spans="1:20" ht="16.5" customHeight="1" thickBot="1" x14ac:dyDescent="0.3">
      <c r="A28" s="7"/>
      <c r="B28" s="215" t="s">
        <v>73</v>
      </c>
      <c r="C28" s="219"/>
      <c r="D28" s="211">
        <f>SUM(D26:D27)</f>
        <v>5880000</v>
      </c>
      <c r="E28" s="59">
        <f>SUM(E26:E27)</f>
        <v>1500000</v>
      </c>
      <c r="F28" s="59">
        <f>SUM(F26:F27)</f>
        <v>3700000</v>
      </c>
      <c r="G28" s="59">
        <f>SUM(G26:G27)</f>
        <v>500000</v>
      </c>
      <c r="H28" s="7"/>
      <c r="I28" s="7"/>
      <c r="J28" s="7"/>
      <c r="K28" s="171">
        <f t="shared" si="1"/>
        <v>5700000</v>
      </c>
      <c r="L28" s="9"/>
      <c r="M28" s="53"/>
      <c r="O28" s="217"/>
      <c r="P28" s="218"/>
      <c r="Q28" s="21"/>
      <c r="R28" s="21"/>
      <c r="S28" s="219"/>
    </row>
    <row r="29" spans="1:20" ht="18" customHeight="1" x14ac:dyDescent="0.25">
      <c r="A29" s="231"/>
      <c r="B29" s="232" t="s">
        <v>34</v>
      </c>
      <c r="C29" s="233"/>
      <c r="D29" s="234">
        <f>D9+D10+D13+D23+D24+D25+D28</f>
        <v>19953845</v>
      </c>
      <c r="E29" s="234">
        <f t="shared" ref="E29:J29" si="2">E9+E10+E13+E23+E24+E25+E28</f>
        <v>10890065</v>
      </c>
      <c r="F29" s="234">
        <f t="shared" si="2"/>
        <v>7483780</v>
      </c>
      <c r="G29" s="234">
        <f t="shared" si="2"/>
        <v>950000</v>
      </c>
      <c r="H29" s="234">
        <f t="shared" si="2"/>
        <v>450000</v>
      </c>
      <c r="I29" s="234">
        <f t="shared" si="2"/>
        <v>0</v>
      </c>
      <c r="J29" s="234">
        <f t="shared" si="2"/>
        <v>0</v>
      </c>
      <c r="K29" s="235">
        <f t="shared" si="1"/>
        <v>19773845</v>
      </c>
      <c r="L29" s="236"/>
      <c r="O29" s="24"/>
      <c r="P29" s="24"/>
      <c r="Q29" s="23"/>
      <c r="R29" s="23"/>
      <c r="S29" s="40"/>
    </row>
    <row r="30" spans="1:20" x14ac:dyDescent="0.25">
      <c r="A30" s="3"/>
      <c r="B30" s="3"/>
      <c r="C30" s="3"/>
      <c r="D30" s="5"/>
      <c r="E30" s="5"/>
      <c r="F30" s="5"/>
      <c r="G30" s="5"/>
      <c r="H30" s="5"/>
      <c r="I30" s="5"/>
      <c r="J30" s="5"/>
      <c r="K30" s="6"/>
      <c r="L30" s="6"/>
      <c r="M30" s="3"/>
      <c r="N30" s="3"/>
      <c r="O30" s="3"/>
      <c r="P30" s="3"/>
      <c r="Q30" s="3"/>
    </row>
    <row r="31" spans="1:20" x14ac:dyDescent="0.25">
      <c r="A31" s="3" t="s">
        <v>100</v>
      </c>
      <c r="B31" s="3"/>
      <c r="C31" s="3"/>
      <c r="D31" s="5"/>
      <c r="E31" s="5"/>
      <c r="F31" s="5"/>
      <c r="G31" s="5"/>
      <c r="H31" s="5"/>
      <c r="I31" s="5"/>
      <c r="J31" s="5"/>
      <c r="K31" s="6"/>
      <c r="L31" s="6"/>
      <c r="M31" s="3"/>
      <c r="N31" s="3"/>
      <c r="O31" s="3"/>
      <c r="P31" s="3"/>
      <c r="Q31" s="3"/>
    </row>
    <row r="32" spans="1:20" x14ac:dyDescent="0.25">
      <c r="A32" s="3"/>
      <c r="B32" s="3"/>
      <c r="C32" s="3"/>
      <c r="D32" s="5"/>
      <c r="E32" s="5"/>
      <c r="F32" s="5"/>
      <c r="G32" s="5"/>
      <c r="H32" s="5"/>
      <c r="I32" s="5"/>
      <c r="J32" s="5"/>
      <c r="K32" s="6"/>
      <c r="L32" s="6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5"/>
      <c r="E33" s="5"/>
      <c r="F33" s="5"/>
      <c r="G33" s="5"/>
      <c r="H33" s="5"/>
      <c r="I33" s="5"/>
      <c r="J33" s="5"/>
      <c r="K33" s="6"/>
      <c r="L33" s="6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5"/>
      <c r="E34" s="5"/>
      <c r="F34" s="5"/>
      <c r="G34" s="5"/>
      <c r="H34" s="5"/>
      <c r="I34" s="5"/>
      <c r="J34" s="5"/>
      <c r="K34" s="6"/>
      <c r="L34" s="6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5"/>
      <c r="E35" s="5"/>
      <c r="F35" s="5"/>
      <c r="G35" s="5"/>
      <c r="H35" s="5"/>
      <c r="I35" s="5"/>
      <c r="J35" s="5"/>
      <c r="K35" s="6"/>
      <c r="L35" s="6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5"/>
      <c r="E36" s="5"/>
      <c r="F36" s="5"/>
      <c r="G36" s="5"/>
      <c r="H36" s="5"/>
      <c r="I36" s="5"/>
      <c r="J36" s="5"/>
      <c r="K36" s="6"/>
      <c r="L36" s="6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5"/>
      <c r="E37" s="5"/>
      <c r="F37" s="5"/>
      <c r="G37" s="5"/>
      <c r="H37" s="5"/>
      <c r="I37" s="5"/>
      <c r="J37" s="5"/>
      <c r="K37" s="6"/>
      <c r="L37" s="6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5"/>
      <c r="E38" s="5"/>
      <c r="F38" s="5"/>
      <c r="G38" s="5"/>
      <c r="H38" s="5"/>
      <c r="I38" s="5"/>
      <c r="J38" s="5"/>
      <c r="K38" s="6"/>
      <c r="L38" s="6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5"/>
      <c r="E39" s="5"/>
      <c r="F39" s="5"/>
      <c r="G39" s="5"/>
      <c r="H39" s="5"/>
      <c r="I39" s="5"/>
      <c r="J39" s="5"/>
      <c r="K39" s="6"/>
      <c r="L39" s="6"/>
      <c r="M39" s="3"/>
      <c r="N39" s="3"/>
      <c r="O39" s="3"/>
      <c r="P39" s="3"/>
      <c r="Q39" s="3"/>
    </row>
    <row r="40" spans="1:17" x14ac:dyDescent="0.25">
      <c r="A40" s="3"/>
      <c r="B40" s="3"/>
      <c r="C40" s="3"/>
      <c r="D40" s="5"/>
      <c r="E40" s="5"/>
      <c r="F40" s="5"/>
      <c r="G40" s="5"/>
      <c r="H40" s="5"/>
      <c r="I40" s="5"/>
      <c r="J40" s="5"/>
      <c r="K40" s="6"/>
      <c r="L40" s="6"/>
      <c r="M40" s="3"/>
      <c r="N40" s="3"/>
      <c r="O40" s="3"/>
      <c r="P40" s="3"/>
      <c r="Q40" s="3"/>
    </row>
    <row r="41" spans="1:17" x14ac:dyDescent="0.25">
      <c r="A41" s="3"/>
      <c r="B41" s="3"/>
      <c r="C41" s="3"/>
      <c r="D41" s="5"/>
      <c r="E41" s="5"/>
      <c r="F41" s="5"/>
      <c r="G41" s="5"/>
      <c r="H41" s="5"/>
      <c r="I41" s="5"/>
      <c r="J41" s="5"/>
      <c r="K41" s="6"/>
      <c r="L41" s="6"/>
      <c r="M41" s="3"/>
      <c r="N41" s="3"/>
      <c r="O41" s="3"/>
      <c r="P41" s="3"/>
      <c r="Q41" s="3"/>
    </row>
    <row r="42" spans="1:17" x14ac:dyDescent="0.25">
      <c r="A42" s="3"/>
      <c r="B42" s="3"/>
      <c r="C42" s="3"/>
      <c r="D42" s="5"/>
      <c r="E42" s="5"/>
      <c r="F42" s="5"/>
      <c r="G42" s="5"/>
      <c r="H42" s="5"/>
      <c r="I42" s="5"/>
      <c r="J42" s="5"/>
      <c r="K42" s="6"/>
      <c r="L42" s="6"/>
      <c r="M42" s="3"/>
      <c r="N42" s="3"/>
      <c r="O42" s="3"/>
      <c r="P42" s="3"/>
      <c r="Q42" s="3"/>
    </row>
    <row r="43" spans="1:17" x14ac:dyDescent="0.25">
      <c r="A43" s="3"/>
      <c r="B43" s="3"/>
      <c r="C43" s="3"/>
      <c r="D43" s="5"/>
      <c r="E43" s="5"/>
      <c r="F43" s="5"/>
      <c r="G43" s="5"/>
      <c r="H43" s="5"/>
      <c r="I43" s="5"/>
      <c r="J43" s="5"/>
      <c r="K43" s="6"/>
      <c r="L43" s="6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5"/>
      <c r="E44" s="5"/>
      <c r="F44" s="5"/>
      <c r="G44" s="5"/>
      <c r="H44" s="5"/>
      <c r="I44" s="5"/>
      <c r="J44" s="5"/>
      <c r="K44" s="6"/>
      <c r="L44" s="6"/>
      <c r="M44" s="3"/>
      <c r="N44" s="3"/>
      <c r="O44" s="3"/>
      <c r="P44" s="3"/>
      <c r="Q44" s="3"/>
    </row>
  </sheetData>
  <pageMargins left="0.7" right="0.7" top="0.75" bottom="0.75" header="0.3" footer="0.3"/>
  <pageSetup scale="90" orientation="landscape" r:id="rId1"/>
  <headerFooter>
    <oddFooter xml:space="preserve">&amp;L&amp;9&amp;D&amp;R&amp;9CMAQ Candidate Proj:  Page &amp;P of 2
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F29" sqref="F29"/>
    </sheetView>
  </sheetViews>
  <sheetFormatPr defaultRowHeight="15" x14ac:dyDescent="0.25"/>
  <cols>
    <col min="1" max="1" width="8.85546875" customWidth="1"/>
    <col min="2" max="2" width="25.28515625" customWidth="1"/>
    <col min="3" max="3" width="8.28515625" customWidth="1"/>
    <col min="4" max="4" width="10.7109375" customWidth="1"/>
    <col min="5" max="5" width="9.7109375" customWidth="1"/>
    <col min="6" max="6" width="9.28515625" customWidth="1"/>
    <col min="7" max="7" width="8.7109375" style="130" customWidth="1"/>
    <col min="8" max="8" width="9.5703125" style="109" customWidth="1"/>
    <col min="9" max="9" width="10.42578125" style="100" customWidth="1"/>
    <col min="10" max="10" width="11.28515625" style="109" customWidth="1"/>
    <col min="11" max="11" width="7.85546875" style="114" customWidth="1"/>
    <col min="12" max="13" width="8" style="97" customWidth="1"/>
    <col min="14" max="14" width="8" hidden="1" customWidth="1"/>
    <col min="15" max="15" width="8.140625" hidden="1" customWidth="1"/>
    <col min="16" max="16" width="7.7109375" hidden="1" customWidth="1"/>
    <col min="17" max="17" width="7.42578125" hidden="1" customWidth="1"/>
    <col min="18" max="18" width="7" hidden="1" customWidth="1"/>
    <col min="19" max="19" width="6.85546875" customWidth="1"/>
  </cols>
  <sheetData>
    <row r="1" spans="1:21" ht="15.75" x14ac:dyDescent="0.25">
      <c r="A1" s="54" t="s">
        <v>101</v>
      </c>
      <c r="B1" s="52"/>
      <c r="C1" s="52"/>
      <c r="D1" s="52"/>
      <c r="E1" s="46"/>
    </row>
    <row r="2" spans="1:21" ht="11.25" customHeight="1" x14ac:dyDescent="0.25">
      <c r="A2" s="1"/>
    </row>
    <row r="3" spans="1:21" ht="15.75" x14ac:dyDescent="0.25">
      <c r="A3" s="52" t="s">
        <v>125</v>
      </c>
      <c r="B3" s="3"/>
      <c r="C3" s="3"/>
      <c r="D3" s="5"/>
      <c r="E3" s="5"/>
      <c r="F3" s="5"/>
      <c r="G3" s="131"/>
      <c r="H3" s="122"/>
      <c r="I3" s="101"/>
      <c r="J3" s="110"/>
      <c r="K3" s="115"/>
      <c r="L3" s="6"/>
      <c r="M3" s="6"/>
      <c r="N3" s="3"/>
      <c r="O3" s="3"/>
      <c r="P3" s="3"/>
    </row>
    <row r="4" spans="1:21" x14ac:dyDescent="0.25">
      <c r="A4" s="19"/>
      <c r="B4" s="20"/>
      <c r="C4" s="2" t="s">
        <v>26</v>
      </c>
      <c r="D4" s="61"/>
      <c r="E4" s="57"/>
      <c r="F4" s="22" t="s">
        <v>86</v>
      </c>
      <c r="G4" s="132"/>
      <c r="H4" s="135" t="s">
        <v>82</v>
      </c>
      <c r="I4" s="102"/>
      <c r="J4" s="111"/>
      <c r="K4" s="116"/>
      <c r="L4" s="2"/>
      <c r="M4" s="2"/>
      <c r="N4" s="33" t="s">
        <v>35</v>
      </c>
      <c r="O4" s="18"/>
      <c r="P4" s="18"/>
      <c r="Q4" s="31"/>
      <c r="R4" s="30"/>
    </row>
    <row r="5" spans="1:21" x14ac:dyDescent="0.25">
      <c r="A5" s="7"/>
      <c r="B5" s="7" t="s">
        <v>11</v>
      </c>
      <c r="C5" s="9" t="s">
        <v>27</v>
      </c>
      <c r="D5" s="25"/>
      <c r="E5" s="58" t="s">
        <v>29</v>
      </c>
      <c r="F5" s="6" t="s">
        <v>25</v>
      </c>
      <c r="G5" s="305" t="s">
        <v>37</v>
      </c>
      <c r="H5" s="123" t="s">
        <v>33</v>
      </c>
      <c r="I5" s="103"/>
      <c r="J5" s="112" t="s">
        <v>38</v>
      </c>
      <c r="K5" s="117"/>
      <c r="L5" s="9" t="s">
        <v>31</v>
      </c>
      <c r="M5" s="9" t="s">
        <v>32</v>
      </c>
      <c r="N5" s="35"/>
      <c r="O5" s="32"/>
      <c r="P5" s="32"/>
      <c r="Q5" s="34"/>
      <c r="R5" s="39"/>
    </row>
    <row r="6" spans="1:21" ht="15.75" thickBot="1" x14ac:dyDescent="0.3">
      <c r="A6" s="27" t="s">
        <v>0</v>
      </c>
      <c r="B6" s="27" t="s">
        <v>36</v>
      </c>
      <c r="C6" s="43" t="s">
        <v>28</v>
      </c>
      <c r="D6" s="26" t="s">
        <v>8</v>
      </c>
      <c r="E6" s="9" t="s">
        <v>8</v>
      </c>
      <c r="F6" s="28" t="s">
        <v>134</v>
      </c>
      <c r="G6" s="133" t="s">
        <v>134</v>
      </c>
      <c r="H6" s="124" t="s">
        <v>135</v>
      </c>
      <c r="I6" s="104" t="s">
        <v>79</v>
      </c>
      <c r="J6" s="113" t="s">
        <v>135</v>
      </c>
      <c r="K6" s="118" t="s">
        <v>80</v>
      </c>
      <c r="L6" s="43" t="s">
        <v>81</v>
      </c>
      <c r="M6" s="43" t="s">
        <v>30</v>
      </c>
      <c r="N6" s="43" t="s">
        <v>1</v>
      </c>
      <c r="O6" s="2" t="s">
        <v>2</v>
      </c>
      <c r="P6" s="2" t="s">
        <v>3</v>
      </c>
      <c r="Q6" s="44" t="s">
        <v>4</v>
      </c>
      <c r="R6" s="44" t="s">
        <v>31</v>
      </c>
    </row>
    <row r="7" spans="1:21" ht="30.75" customHeight="1" thickTop="1" x14ac:dyDescent="0.25">
      <c r="A7" s="7" t="s">
        <v>52</v>
      </c>
      <c r="B7" s="151" t="s">
        <v>102</v>
      </c>
      <c r="C7" s="127">
        <v>15</v>
      </c>
      <c r="D7" s="76">
        <v>500000</v>
      </c>
      <c r="E7" s="55">
        <f>D7/C7</f>
        <v>33333.333333333336</v>
      </c>
      <c r="F7" s="265">
        <v>7.0000000000000001E-3</v>
      </c>
      <c r="G7" s="265">
        <v>2.1000000000000001E-2</v>
      </c>
      <c r="H7" s="283">
        <f>E7/F7</f>
        <v>4761904.7619047621</v>
      </c>
      <c r="I7" s="105">
        <v>7</v>
      </c>
      <c r="J7" s="283">
        <f>E7/G7</f>
        <v>1587301.5873015872</v>
      </c>
      <c r="K7" s="119">
        <v>7</v>
      </c>
      <c r="L7" s="107">
        <f>I7+K7</f>
        <v>14</v>
      </c>
      <c r="M7" s="90">
        <v>7</v>
      </c>
      <c r="N7" s="45"/>
      <c r="O7" s="50"/>
      <c r="P7" s="50"/>
      <c r="Q7" s="51"/>
      <c r="R7" s="51"/>
    </row>
    <row r="8" spans="1:21" ht="27.75" customHeight="1" x14ac:dyDescent="0.25">
      <c r="A8" s="7"/>
      <c r="B8" s="152" t="s">
        <v>103</v>
      </c>
      <c r="C8" s="128">
        <v>15</v>
      </c>
      <c r="D8" s="16">
        <v>350000</v>
      </c>
      <c r="E8" s="16">
        <f>D8/C8</f>
        <v>23333.333333333332</v>
      </c>
      <c r="F8" s="266">
        <v>1E-3</v>
      </c>
      <c r="G8" s="266">
        <v>4.0000000000000001E-3</v>
      </c>
      <c r="H8" s="284">
        <f>E8/F8</f>
        <v>23333333.333333332</v>
      </c>
      <c r="I8" s="106">
        <v>11</v>
      </c>
      <c r="J8" s="284">
        <f>E8/G8</f>
        <v>5833333.333333333</v>
      </c>
      <c r="K8" s="120">
        <v>10</v>
      </c>
      <c r="L8" s="106">
        <f>I8+K8</f>
        <v>21</v>
      </c>
      <c r="M8" s="98">
        <v>11</v>
      </c>
      <c r="N8" s="10"/>
      <c r="O8" s="10"/>
      <c r="P8" s="10"/>
      <c r="Q8" s="20"/>
      <c r="R8" s="20"/>
      <c r="S8" s="53"/>
      <c r="U8" s="291"/>
    </row>
    <row r="9" spans="1:21" ht="26.25" customHeight="1" x14ac:dyDescent="0.25">
      <c r="A9" s="7"/>
      <c r="B9" s="155" t="s">
        <v>104</v>
      </c>
      <c r="C9" s="198">
        <v>10</v>
      </c>
      <c r="D9" s="65">
        <v>3000000</v>
      </c>
      <c r="E9" s="65">
        <f t="shared" ref="E9:E22" si="0">D9/C9</f>
        <v>300000</v>
      </c>
      <c r="F9" s="267">
        <v>1.28</v>
      </c>
      <c r="G9" s="267">
        <v>0.48</v>
      </c>
      <c r="H9" s="284">
        <f>E9/F9</f>
        <v>234375</v>
      </c>
      <c r="I9" s="106">
        <v>3</v>
      </c>
      <c r="J9" s="284">
        <f>E9/G9</f>
        <v>625000</v>
      </c>
      <c r="K9" s="126">
        <v>4</v>
      </c>
      <c r="L9" s="107">
        <f>I9+K9</f>
        <v>7</v>
      </c>
      <c r="M9" s="98">
        <v>3</v>
      </c>
      <c r="N9" s="15"/>
      <c r="O9" s="15"/>
      <c r="P9" s="15"/>
      <c r="Q9" s="38"/>
      <c r="R9" s="38"/>
      <c r="S9" s="53"/>
      <c r="U9" s="291"/>
    </row>
    <row r="10" spans="1:21" ht="31.5" customHeight="1" x14ac:dyDescent="0.25">
      <c r="A10" s="10" t="s">
        <v>47</v>
      </c>
      <c r="B10" s="190" t="s">
        <v>93</v>
      </c>
      <c r="C10" s="129">
        <v>10</v>
      </c>
      <c r="D10" s="14">
        <v>950000</v>
      </c>
      <c r="E10" s="14">
        <f t="shared" si="0"/>
        <v>95000</v>
      </c>
      <c r="F10" s="292"/>
      <c r="G10" s="294" t="s">
        <v>143</v>
      </c>
      <c r="H10" s="295"/>
      <c r="I10" s="296"/>
      <c r="J10" s="295"/>
      <c r="K10" s="293"/>
      <c r="L10" s="108"/>
      <c r="M10" s="99"/>
      <c r="N10" s="11"/>
      <c r="O10" s="11"/>
      <c r="P10" s="11"/>
      <c r="Q10" s="37"/>
      <c r="R10" s="37"/>
      <c r="S10" s="180"/>
    </row>
    <row r="11" spans="1:21" ht="42.75" customHeight="1" x14ac:dyDescent="0.25">
      <c r="A11" s="10" t="s">
        <v>64</v>
      </c>
      <c r="B11" s="191" t="s">
        <v>106</v>
      </c>
      <c r="C11" s="199">
        <v>15</v>
      </c>
      <c r="D11" s="183">
        <v>600000</v>
      </c>
      <c r="E11" s="67">
        <f t="shared" si="0"/>
        <v>40000</v>
      </c>
      <c r="F11" s="268">
        <v>1.9E-2</v>
      </c>
      <c r="G11" s="269">
        <v>5.3999999999999999E-2</v>
      </c>
      <c r="H11" s="285">
        <f>E11/F11</f>
        <v>2105263.1578947371</v>
      </c>
      <c r="I11" s="184">
        <v>5</v>
      </c>
      <c r="J11" s="285">
        <f>E11/G11</f>
        <v>740740.74074074079</v>
      </c>
      <c r="K11" s="185">
        <v>5</v>
      </c>
      <c r="L11" s="184">
        <f>I11+K11</f>
        <v>10</v>
      </c>
      <c r="M11" s="186">
        <v>4</v>
      </c>
      <c r="N11" s="10"/>
      <c r="O11" s="10"/>
      <c r="P11" s="10"/>
      <c r="Q11" s="20"/>
      <c r="R11" s="20"/>
      <c r="S11" s="180"/>
    </row>
    <row r="12" spans="1:21" ht="27.75" customHeight="1" x14ac:dyDescent="0.25">
      <c r="A12" s="7"/>
      <c r="B12" s="154" t="s">
        <v>107</v>
      </c>
      <c r="C12" s="198">
        <v>15</v>
      </c>
      <c r="D12" s="230">
        <v>540000</v>
      </c>
      <c r="E12" s="65">
        <f t="shared" si="0"/>
        <v>36000</v>
      </c>
      <c r="F12" s="267">
        <v>1.2E-2</v>
      </c>
      <c r="G12" s="275">
        <v>3.5000000000000003E-2</v>
      </c>
      <c r="H12" s="284">
        <f>E12/F12</f>
        <v>3000000</v>
      </c>
      <c r="I12" s="206">
        <v>6</v>
      </c>
      <c r="J12" s="284">
        <f>E12/G12</f>
        <v>1028571.4285714285</v>
      </c>
      <c r="K12" s="126">
        <v>6</v>
      </c>
      <c r="L12" s="106">
        <f>I12+K12</f>
        <v>12</v>
      </c>
      <c r="M12" s="276">
        <v>5</v>
      </c>
      <c r="N12" s="7"/>
      <c r="O12" s="7"/>
      <c r="P12" s="7"/>
      <c r="Q12" s="182"/>
      <c r="R12" s="182"/>
      <c r="S12" s="180"/>
    </row>
    <row r="13" spans="1:21" ht="27.75" customHeight="1" x14ac:dyDescent="0.25">
      <c r="A13" s="11"/>
      <c r="B13" s="192" t="s">
        <v>136</v>
      </c>
      <c r="C13" s="200">
        <v>10</v>
      </c>
      <c r="D13" s="179">
        <v>14000000</v>
      </c>
      <c r="E13" s="70">
        <f t="shared" si="0"/>
        <v>1400000</v>
      </c>
      <c r="F13" s="270">
        <v>1.23</v>
      </c>
      <c r="G13" s="271">
        <v>0.57999999999999996</v>
      </c>
      <c r="H13" s="286">
        <f>E13/F13</f>
        <v>1138211.3821138211</v>
      </c>
      <c r="I13" s="187">
        <v>4</v>
      </c>
      <c r="J13" s="286">
        <f>E13/G13</f>
        <v>2413793.1034482759</v>
      </c>
      <c r="K13" s="188">
        <v>8</v>
      </c>
      <c r="L13" s="187">
        <f>I13+K13</f>
        <v>12</v>
      </c>
      <c r="M13" s="189">
        <v>5</v>
      </c>
      <c r="N13" s="7"/>
      <c r="O13" s="7"/>
      <c r="P13" s="7"/>
      <c r="Q13" s="182"/>
      <c r="R13" s="182"/>
      <c r="S13" s="180"/>
    </row>
    <row r="14" spans="1:21" ht="40.5" customHeight="1" x14ac:dyDescent="0.25">
      <c r="A14" s="7" t="s">
        <v>20</v>
      </c>
      <c r="B14" s="72" t="s">
        <v>108</v>
      </c>
      <c r="C14" s="202">
        <v>10</v>
      </c>
      <c r="D14" s="8">
        <v>800000</v>
      </c>
      <c r="E14" s="8">
        <f t="shared" si="0"/>
        <v>80000</v>
      </c>
      <c r="F14" s="272">
        <v>8.9999999999999993E-3</v>
      </c>
      <c r="G14" s="272">
        <v>2.5999999999999999E-2</v>
      </c>
      <c r="H14" s="285">
        <f>E14/F14</f>
        <v>8888888.8888888899</v>
      </c>
      <c r="I14" s="107">
        <v>8</v>
      </c>
      <c r="J14" s="285">
        <f>E14/G14</f>
        <v>3076923.076923077</v>
      </c>
      <c r="K14" s="121">
        <v>9</v>
      </c>
      <c r="L14" s="107">
        <f>I14+K14</f>
        <v>17</v>
      </c>
      <c r="M14" s="90">
        <v>9</v>
      </c>
      <c r="N14" s="15"/>
      <c r="O14" s="15"/>
      <c r="P14" s="15"/>
      <c r="Q14" s="38"/>
      <c r="R14" s="38"/>
      <c r="S14" s="180"/>
    </row>
    <row r="15" spans="1:21" ht="27" customHeight="1" x14ac:dyDescent="0.25">
      <c r="A15" s="7"/>
      <c r="B15" s="152" t="s">
        <v>109</v>
      </c>
      <c r="C15" s="201">
        <v>10</v>
      </c>
      <c r="D15" s="16">
        <v>351000</v>
      </c>
      <c r="E15" s="16">
        <f t="shared" si="0"/>
        <v>35100</v>
      </c>
      <c r="F15" s="297"/>
      <c r="G15" s="300" t="s">
        <v>137</v>
      </c>
      <c r="H15" s="301"/>
      <c r="I15" s="302"/>
      <c r="J15" s="301"/>
      <c r="K15" s="299"/>
      <c r="L15" s="106"/>
      <c r="M15" s="98"/>
      <c r="N15" s="40"/>
      <c r="O15" s="13"/>
      <c r="P15" s="13"/>
      <c r="Q15" s="36"/>
      <c r="R15" s="36"/>
      <c r="S15" s="181"/>
      <c r="U15" s="291"/>
    </row>
    <row r="16" spans="1:21" ht="39" x14ac:dyDescent="0.25">
      <c r="A16" s="7"/>
      <c r="B16" s="71" t="s">
        <v>110</v>
      </c>
      <c r="C16" s="201">
        <v>15</v>
      </c>
      <c r="D16" s="16">
        <v>2001280</v>
      </c>
      <c r="E16" s="16">
        <f t="shared" si="0"/>
        <v>133418.66666666666</v>
      </c>
      <c r="F16" s="266">
        <v>6.0000000000000001E-3</v>
      </c>
      <c r="G16" s="266">
        <v>1.7000000000000001E-2</v>
      </c>
      <c r="H16" s="284">
        <f>E16/F16</f>
        <v>22236444.444444444</v>
      </c>
      <c r="I16" s="106">
        <v>10</v>
      </c>
      <c r="J16" s="284">
        <f>E16/G16</f>
        <v>7848156.8627450969</v>
      </c>
      <c r="K16" s="120">
        <v>12</v>
      </c>
      <c r="L16" s="107">
        <f>I16+K16</f>
        <v>22</v>
      </c>
      <c r="M16" s="98">
        <v>12</v>
      </c>
      <c r="N16" s="3"/>
      <c r="O16" s="3"/>
      <c r="P16" s="3"/>
      <c r="S16" s="181"/>
    </row>
    <row r="17" spans="1:21" ht="39" x14ac:dyDescent="0.25">
      <c r="A17" s="7"/>
      <c r="B17" s="152" t="s">
        <v>111</v>
      </c>
      <c r="C17" s="201" t="s">
        <v>132</v>
      </c>
      <c r="D17" s="16">
        <v>250000</v>
      </c>
      <c r="E17" s="264" t="s">
        <v>132</v>
      </c>
      <c r="F17" s="297"/>
      <c r="G17" s="300" t="s">
        <v>144</v>
      </c>
      <c r="H17" s="301"/>
      <c r="I17" s="302"/>
      <c r="J17" s="301"/>
      <c r="K17" s="299"/>
      <c r="L17" s="98"/>
      <c r="M17" s="98"/>
      <c r="N17" s="3"/>
      <c r="O17" s="3"/>
      <c r="P17" s="3"/>
      <c r="S17" s="181"/>
    </row>
    <row r="18" spans="1:21" ht="26.25" x14ac:dyDescent="0.25">
      <c r="A18" s="7"/>
      <c r="B18" s="71" t="s">
        <v>112</v>
      </c>
      <c r="C18" s="201">
        <v>10</v>
      </c>
      <c r="D18" s="16">
        <v>1200000</v>
      </c>
      <c r="E18" s="16">
        <f t="shared" si="0"/>
        <v>120000</v>
      </c>
      <c r="F18" s="297"/>
      <c r="G18" s="300" t="s">
        <v>138</v>
      </c>
      <c r="H18" s="301"/>
      <c r="I18" s="302"/>
      <c r="J18" s="301"/>
      <c r="K18" s="299"/>
      <c r="L18" s="106"/>
      <c r="M18" s="98"/>
      <c r="N18" s="3"/>
      <c r="O18" s="3"/>
      <c r="P18" s="3"/>
      <c r="S18" s="181"/>
    </row>
    <row r="19" spans="1:21" ht="26.25" x14ac:dyDescent="0.25">
      <c r="A19" s="7"/>
      <c r="B19" s="71" t="s">
        <v>113</v>
      </c>
      <c r="C19" s="201">
        <v>10</v>
      </c>
      <c r="D19" s="16">
        <v>280000</v>
      </c>
      <c r="E19" s="8">
        <f t="shared" si="0"/>
        <v>28000</v>
      </c>
      <c r="F19" s="298"/>
      <c r="G19" s="300" t="s">
        <v>138</v>
      </c>
      <c r="H19" s="303"/>
      <c r="I19" s="304"/>
      <c r="J19" s="303"/>
      <c r="K19" s="299"/>
      <c r="L19" s="106"/>
      <c r="M19" s="98"/>
      <c r="N19" s="3"/>
      <c r="O19" s="3"/>
      <c r="P19" s="3"/>
      <c r="S19" s="181"/>
      <c r="U19" s="291"/>
    </row>
    <row r="20" spans="1:21" ht="26.25" x14ac:dyDescent="0.25">
      <c r="A20" s="7"/>
      <c r="B20" s="71" t="s">
        <v>114</v>
      </c>
      <c r="C20" s="201">
        <v>10</v>
      </c>
      <c r="D20" s="16">
        <v>150000</v>
      </c>
      <c r="E20" s="16">
        <f t="shared" si="0"/>
        <v>15000</v>
      </c>
      <c r="F20" s="297"/>
      <c r="G20" s="300" t="s">
        <v>138</v>
      </c>
      <c r="H20" s="301"/>
      <c r="I20" s="302"/>
      <c r="J20" s="301"/>
      <c r="K20" s="299"/>
      <c r="L20" s="106"/>
      <c r="M20" s="98"/>
      <c r="N20" s="3"/>
      <c r="O20" s="3"/>
      <c r="P20" s="3"/>
      <c r="S20" s="181"/>
      <c r="U20" s="291"/>
    </row>
    <row r="21" spans="1:21" ht="26.25" x14ac:dyDescent="0.25">
      <c r="A21" s="7"/>
      <c r="B21" s="71" t="s">
        <v>115</v>
      </c>
      <c r="C21" s="201">
        <v>10</v>
      </c>
      <c r="D21" s="16">
        <v>150000</v>
      </c>
      <c r="E21" s="16">
        <f t="shared" si="0"/>
        <v>15000</v>
      </c>
      <c r="F21" s="297"/>
      <c r="G21" s="300" t="s">
        <v>138</v>
      </c>
      <c r="H21" s="301"/>
      <c r="I21" s="302"/>
      <c r="J21" s="301"/>
      <c r="K21" s="299"/>
      <c r="L21" s="106"/>
      <c r="M21" s="98"/>
      <c r="N21" s="3"/>
      <c r="O21" s="3"/>
      <c r="P21" s="3"/>
      <c r="S21" s="181"/>
    </row>
    <row r="22" spans="1:21" ht="78.75" customHeight="1" x14ac:dyDescent="0.25">
      <c r="A22" s="7" t="s">
        <v>20</v>
      </c>
      <c r="B22" s="71" t="s">
        <v>116</v>
      </c>
      <c r="C22" s="201">
        <v>10</v>
      </c>
      <c r="D22" s="16">
        <v>842000</v>
      </c>
      <c r="E22" s="8">
        <f t="shared" si="0"/>
        <v>84200</v>
      </c>
      <c r="F22" s="308">
        <v>4.0000000000000001E-3</v>
      </c>
      <c r="G22" s="308">
        <v>1.2999999999999999E-2</v>
      </c>
      <c r="H22" s="309">
        <f>E22/F22</f>
        <v>21050000</v>
      </c>
      <c r="I22" s="187">
        <v>9</v>
      </c>
      <c r="J22" s="309">
        <f>E22/G22</f>
        <v>6476923.076923077</v>
      </c>
      <c r="K22" s="120">
        <v>11</v>
      </c>
      <c r="L22" s="206">
        <f>I22+K22</f>
        <v>20</v>
      </c>
      <c r="M22" s="98">
        <v>10</v>
      </c>
      <c r="N22" s="3"/>
      <c r="O22" s="3"/>
      <c r="P22" s="3"/>
      <c r="S22" s="181"/>
    </row>
    <row r="23" spans="1:21" ht="21.75" customHeight="1" x14ac:dyDescent="0.25">
      <c r="A23" s="164" t="s">
        <v>58</v>
      </c>
      <c r="B23" s="277" t="s">
        <v>74</v>
      </c>
      <c r="C23" s="278">
        <v>12</v>
      </c>
      <c r="D23" s="84">
        <v>2109565</v>
      </c>
      <c r="E23" s="84">
        <f>D23/C23</f>
        <v>175797.08333333334</v>
      </c>
      <c r="F23" s="279">
        <v>1.3919999999999999</v>
      </c>
      <c r="G23" s="279">
        <v>3.43</v>
      </c>
      <c r="H23" s="288">
        <f>E23/F23</f>
        <v>126291.00814176246</v>
      </c>
      <c r="I23" s="280">
        <v>2</v>
      </c>
      <c r="J23" s="285">
        <f>E23/G23</f>
        <v>51252.793974732747</v>
      </c>
      <c r="K23" s="281">
        <v>2</v>
      </c>
      <c r="L23" s="280">
        <f>I23+K23</f>
        <v>4</v>
      </c>
      <c r="M23" s="85">
        <v>2</v>
      </c>
      <c r="N23" s="3"/>
      <c r="O23" s="3"/>
      <c r="P23" s="3"/>
      <c r="S23" s="181"/>
    </row>
    <row r="24" spans="1:21" ht="25.5" customHeight="1" x14ac:dyDescent="0.25">
      <c r="A24" s="164" t="s">
        <v>117</v>
      </c>
      <c r="B24" s="277" t="s">
        <v>118</v>
      </c>
      <c r="C24" s="282">
        <v>1.5</v>
      </c>
      <c r="D24" s="288" t="s">
        <v>132</v>
      </c>
      <c r="E24" s="288" t="s">
        <v>132</v>
      </c>
      <c r="F24" s="273"/>
      <c r="G24" s="273"/>
      <c r="H24" s="307" t="s">
        <v>145</v>
      </c>
      <c r="I24" s="203"/>
      <c r="J24" s="307"/>
      <c r="K24" s="204"/>
      <c r="L24" s="205"/>
      <c r="M24" s="205"/>
      <c r="N24" s="3"/>
      <c r="O24" s="3"/>
      <c r="P24" s="3"/>
      <c r="S24" s="181"/>
    </row>
    <row r="25" spans="1:21" ht="25.5" customHeight="1" x14ac:dyDescent="0.25">
      <c r="A25" s="7" t="s">
        <v>119</v>
      </c>
      <c r="B25" s="193" t="s">
        <v>120</v>
      </c>
      <c r="C25" s="194">
        <v>20</v>
      </c>
      <c r="D25" s="67">
        <v>4200000</v>
      </c>
      <c r="E25" s="8">
        <f>D25/C25</f>
        <v>210000</v>
      </c>
      <c r="F25" s="274">
        <v>-0.28999999999999998</v>
      </c>
      <c r="G25" s="274">
        <v>3.99</v>
      </c>
      <c r="H25" s="285">
        <f>E25/F25</f>
        <v>-724137.93103448278</v>
      </c>
      <c r="I25" s="184">
        <v>12</v>
      </c>
      <c r="J25" s="284">
        <f>E25/G25</f>
        <v>52631.57894736842</v>
      </c>
      <c r="K25" s="185">
        <v>3</v>
      </c>
      <c r="L25" s="107">
        <f>I25+K25</f>
        <v>15</v>
      </c>
      <c r="M25" s="186">
        <v>8</v>
      </c>
      <c r="N25" s="3"/>
      <c r="O25" s="3"/>
      <c r="P25" s="3"/>
      <c r="S25" s="181"/>
      <c r="U25" s="291"/>
    </row>
    <row r="26" spans="1:21" ht="28.5" customHeight="1" x14ac:dyDescent="0.25">
      <c r="A26" s="11"/>
      <c r="B26" s="77" t="s">
        <v>121</v>
      </c>
      <c r="C26" s="207">
        <v>20</v>
      </c>
      <c r="D26" s="68">
        <v>1680000</v>
      </c>
      <c r="E26" s="70">
        <f>D26/C26</f>
        <v>84000</v>
      </c>
      <c r="F26" s="306">
        <v>107</v>
      </c>
      <c r="G26" s="306">
        <v>4</v>
      </c>
      <c r="H26" s="289">
        <f>E26/F26</f>
        <v>785.04672897196258</v>
      </c>
      <c r="I26" s="195">
        <v>1</v>
      </c>
      <c r="J26" s="287">
        <f>E26/G26</f>
        <v>21000</v>
      </c>
      <c r="K26" s="196">
        <v>1</v>
      </c>
      <c r="L26" s="187">
        <f>I26+K26</f>
        <v>2</v>
      </c>
      <c r="M26" s="197">
        <v>1</v>
      </c>
      <c r="N26" s="3"/>
      <c r="O26" s="3"/>
      <c r="P26" s="3"/>
      <c r="S26" s="181"/>
    </row>
    <row r="27" spans="1:21" x14ac:dyDescent="0.25">
      <c r="D27" s="229">
        <f>SUM(D7:D26)</f>
        <v>33953845</v>
      </c>
      <c r="H27" s="290"/>
      <c r="J27" s="290"/>
    </row>
    <row r="28" spans="1:21" x14ac:dyDescent="0.25">
      <c r="A28" s="3"/>
      <c r="B28" s="3"/>
      <c r="C28" s="3"/>
      <c r="D28" s="3"/>
      <c r="E28" s="3"/>
      <c r="F28" s="3"/>
      <c r="G28" s="134"/>
      <c r="H28" s="110"/>
      <c r="I28" s="101"/>
      <c r="J28" s="110"/>
      <c r="K28" s="115"/>
      <c r="L28" s="6"/>
      <c r="M28" s="6"/>
      <c r="N28" s="3"/>
      <c r="O28" s="3"/>
      <c r="P28" s="3"/>
    </row>
  </sheetData>
  <pageMargins left="0.45" right="0.45" top="0.75" bottom="0.75" header="0.3" footer="0.3"/>
  <pageSetup scale="90" orientation="landscape" r:id="rId1"/>
  <headerFooter>
    <oddFooter>&amp;L&amp;8&amp;D&amp;R&amp;8CMAQ Ranking Work Sheet
:   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RSTP</vt:lpstr>
      <vt:lpstr>CM13</vt:lpstr>
      <vt:lpstr>CM ERA</vt:lpstr>
      <vt:lpstr>'CM ERA'!Print_Titles</vt:lpstr>
      <vt:lpstr>'CM13'!Print_Titles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McLeod, Doris (DEQ)</dc:creator>
  <cp:lastModifiedBy>Bunte</cp:lastModifiedBy>
  <cp:lastPrinted>2013-03-25T16:32:05Z</cp:lastPrinted>
  <dcterms:created xsi:type="dcterms:W3CDTF">2010-03-18T17:27:26Z</dcterms:created>
  <dcterms:modified xsi:type="dcterms:W3CDTF">2014-05-27T14:29:42Z</dcterms:modified>
</cp:coreProperties>
</file>