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8795" windowHeight="12015" activeTab="2"/>
  </bookViews>
  <sheets>
    <sheet name="Test Summary" sheetId="1" r:id="rId1"/>
    <sheet name="Tire Position" sheetId="2" r:id="rId2"/>
    <sheet name="Test Method" sheetId="3" r:id="rId3"/>
  </sheets>
  <definedNames>
    <definedName name="Method">'Test Method'!$A$1:$A$2</definedName>
    <definedName name="position">'Tire Position'!$A$1:$A$3</definedName>
  </definedNames>
  <calcPr fullCalcOnLoad="1"/>
</workbook>
</file>

<file path=xl/sharedStrings.xml><?xml version="1.0" encoding="utf-8"?>
<sst xmlns="http://schemas.openxmlformats.org/spreadsheetml/2006/main" count="110" uniqueCount="66">
  <si>
    <t>Test Point</t>
  </si>
  <si>
    <t>Speed</t>
  </si>
  <si>
    <t>Inflation</t>
  </si>
  <si>
    <t>Load</t>
  </si>
  <si>
    <t>mph</t>
  </si>
  <si>
    <t>psi</t>
  </si>
  <si>
    <t>ISO 28580</t>
  </si>
  <si>
    <t xml:space="preserve">FZ(lbs) </t>
  </si>
  <si>
    <t>(FR/FZ)*1000</t>
  </si>
  <si>
    <t xml:space="preserve"> RR Coefficient</t>
  </si>
  <si>
    <t xml:space="preserve"> </t>
  </si>
  <si>
    <t>kg/ton</t>
  </si>
  <si>
    <t>Manufacturer</t>
  </si>
  <si>
    <t>Position</t>
  </si>
  <si>
    <t>Size</t>
  </si>
  <si>
    <t>Test method</t>
  </si>
  <si>
    <t>Name</t>
  </si>
  <si>
    <t>e-mail</t>
  </si>
  <si>
    <t>phone number</t>
  </si>
  <si>
    <t>Manufacturer's contact</t>
  </si>
  <si>
    <t>SMARTWAY TIRE VERIFICATION TEST REPORT</t>
  </si>
  <si>
    <t>date of test</t>
  </si>
  <si>
    <t>Average Crr of samples</t>
  </si>
  <si>
    <t>SAMPLE # 1</t>
  </si>
  <si>
    <t>SAMPLE # 2</t>
  </si>
  <si>
    <t>SAMPLE #3</t>
  </si>
  <si>
    <t>FR = Rolling Resistance, N (lbf)</t>
  </si>
  <si>
    <t>FZ = Tire Load, N (lbf)</t>
  </si>
  <si>
    <t>p = Inflation Pressure, kPa (psi)</t>
  </si>
  <si>
    <t>A1</t>
  </si>
  <si>
    <t>A2</t>
  </si>
  <si>
    <t>A3</t>
  </si>
  <si>
    <t>A0</t>
  </si>
  <si>
    <t>RR force</t>
  </si>
  <si>
    <t>SmartWay test point (steer)</t>
  </si>
  <si>
    <t>SmartWay Test Point (Drive)</t>
  </si>
  <si>
    <t>J1269  @ SmartWay test point</t>
  </si>
  <si>
    <t>= 6,000 pounds for steer; 4,250 pounds for drive and trailer</t>
  </si>
  <si>
    <t>=100 psi)</t>
  </si>
  <si>
    <r>
      <t>Model: FR = AO  + A1*FZ  + A2*(FZ/p) + A3*(FZ</t>
    </r>
    <r>
      <rPr>
        <vertAlign val="superscript"/>
        <sz val="10"/>
        <rFont val="Arial"/>
        <family val="2"/>
      </rPr>
      <t>2</t>
    </r>
    <r>
      <rPr>
        <sz val="10"/>
        <rFont val="Arial"/>
        <family val="0"/>
      </rPr>
      <t>/p)</t>
    </r>
  </si>
  <si>
    <r>
      <t>INSTRUCTIONS</t>
    </r>
    <r>
      <rPr>
        <sz val="10"/>
        <rFont val="Arial"/>
        <family val="0"/>
      </rPr>
      <t xml:space="preserve">
You may report SAE J1269 or ISO 28580 results, or both.
Fill in the data in the top line.  We use this to populate our archive of verified tires.  Please enter the tire position using the following exact format:
STEER
DRIVE
TRAILER
Fill in the speed, inflation pressure, load, and rolling reistance coefficient for each test point.  These are the areas shaded in yellow (SAEJ1269) and green (ISO28580)
If reporting a test using SAE J1269, enter the model regression coefficents, also shaded in yellow.)
The rolling reistance coefficient for the SmartWay test point is automatically calculated, as is the average of the three tire samples.</t>
    </r>
  </si>
  <si>
    <t>Rolling Resistance FR (lbs)</t>
  </si>
  <si>
    <t>SmartWay Test Point (Drive/trailer)</t>
  </si>
  <si>
    <t>Sample 1 Model Coefficients</t>
  </si>
  <si>
    <t>Sample 2 Model Coefficients</t>
  </si>
  <si>
    <t>Sample 3 Model Coefficients</t>
  </si>
  <si>
    <t xml:space="preserve">EQUIVALENT TARGET VALUES </t>
  </si>
  <si>
    <t>(Rolling Resistance Coefficient in kg force/metric ton)</t>
  </si>
  <si>
    <t>Steer</t>
  </si>
  <si>
    <t>Drive</t>
  </si>
  <si>
    <t>Trailer</t>
  </si>
  <si>
    <t>J1269 Test Point 2 (1.7 meter drum)</t>
  </si>
  <si>
    <t>J1269 5 point average (1.7 meter drum)</t>
  </si>
  <si>
    <t>ISO 28580 (2 meter drum)</t>
  </si>
  <si>
    <t>J 1269 Application ("SmartWay") Test Point (1.7 meter drum)</t>
  </si>
  <si>
    <t xml:space="preserve"> Other test point (specify)</t>
  </si>
  <si>
    <t>steer</t>
  </si>
  <si>
    <t>drive</t>
  </si>
  <si>
    <t>trailer</t>
  </si>
  <si>
    <t>SAE J1269</t>
  </si>
  <si>
    <t>Input</t>
  </si>
  <si>
    <t xml:space="preserve">Input </t>
  </si>
  <si>
    <t>input</t>
  </si>
  <si>
    <t>Test Facility</t>
  </si>
  <si>
    <t>Retread or</t>
  </si>
  <si>
    <t>Tire Model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</si>
</sst>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b/>
      <sz val="14"/>
      <name val="Arial"/>
      <family val="2"/>
    </font>
    <font>
      <sz val="8"/>
      <name val="Arial"/>
      <family val="0"/>
    </font>
    <font>
      <b/>
      <sz val="10"/>
      <name val="Arial"/>
      <family val="2"/>
    </font>
    <font>
      <b/>
      <sz val="12"/>
      <name val="Arial"/>
      <family val="2"/>
    </font>
    <font>
      <sz val="12"/>
      <name val="Arial"/>
      <family val="0"/>
    </font>
    <font>
      <vertAlign val="superscript"/>
      <sz val="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0" fontId="0" fillId="33" borderId="10" xfId="0" applyFill="1" applyBorder="1" applyAlignment="1">
      <alignment/>
    </xf>
    <xf numFmtId="0" fontId="0" fillId="0" borderId="10" xfId="0" applyFill="1" applyBorder="1" applyAlignment="1">
      <alignment/>
    </xf>
    <xf numFmtId="0" fontId="0" fillId="34" borderId="10" xfId="0" applyFill="1" applyBorder="1" applyAlignment="1">
      <alignment/>
    </xf>
    <xf numFmtId="0" fontId="5" fillId="0" borderId="11" xfId="0" applyFont="1" applyBorder="1" applyAlignment="1">
      <alignment/>
    </xf>
    <xf numFmtId="0" fontId="5" fillId="0" borderId="12" xfId="0" applyFont="1" applyBorder="1" applyAlignment="1">
      <alignment/>
    </xf>
    <xf numFmtId="164" fontId="3" fillId="33" borderId="10" xfId="0" applyNumberFormat="1" applyFont="1" applyFill="1" applyBorder="1" applyAlignment="1">
      <alignment/>
    </xf>
    <xf numFmtId="164" fontId="3" fillId="35" borderId="10"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16" xfId="0" applyFont="1" applyBorder="1" applyAlignment="1">
      <alignment/>
    </xf>
    <xf numFmtId="0" fontId="4" fillId="0" borderId="0" xfId="0" applyFont="1" applyBorder="1" applyAlignment="1">
      <alignment/>
    </xf>
    <xf numFmtId="0" fontId="0" fillId="0" borderId="17" xfId="0" applyBorder="1" applyAlignment="1">
      <alignment/>
    </xf>
    <xf numFmtId="0" fontId="4" fillId="0" borderId="16" xfId="0" applyFont="1" applyBorder="1" applyAlignment="1">
      <alignment wrapText="1"/>
    </xf>
    <xf numFmtId="0" fontId="4" fillId="0" borderId="0" xfId="0" applyFont="1" applyBorder="1" applyAlignment="1">
      <alignment wrapText="1"/>
    </xf>
    <xf numFmtId="0" fontId="0" fillId="0" borderId="16" xfId="0" applyBorder="1" applyAlignment="1">
      <alignment/>
    </xf>
    <xf numFmtId="0" fontId="0" fillId="0" borderId="0" xfId="0" applyBorder="1" applyAlignment="1">
      <alignment/>
    </xf>
    <xf numFmtId="0" fontId="3" fillId="0" borderId="0" xfId="0" applyFont="1" applyBorder="1" applyAlignment="1">
      <alignment/>
    </xf>
    <xf numFmtId="0" fontId="3" fillId="33" borderId="0" xfId="0" applyFont="1" applyFill="1" applyBorder="1" applyAlignment="1">
      <alignment/>
    </xf>
    <xf numFmtId="0" fontId="0" fillId="33" borderId="0" xfId="0" applyFill="1" applyBorder="1" applyAlignment="1">
      <alignment/>
    </xf>
    <xf numFmtId="0" fontId="3" fillId="34" borderId="0" xfId="0" applyFont="1" applyFill="1" applyBorder="1" applyAlignment="1">
      <alignment/>
    </xf>
    <xf numFmtId="0" fontId="0" fillId="34" borderId="0" xfId="0" applyFill="1" applyBorder="1" applyAlignment="1">
      <alignment/>
    </xf>
    <xf numFmtId="164" fontId="3" fillId="34" borderId="0" xfId="0" applyNumberFormat="1"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 fillId="0" borderId="0" xfId="0" applyFont="1" applyBorder="1" applyAlignment="1">
      <alignment wrapText="1"/>
    </xf>
    <xf numFmtId="0" fontId="0" fillId="0" borderId="0" xfId="0" applyFill="1" applyBorder="1" applyAlignment="1">
      <alignment/>
    </xf>
    <xf numFmtId="0" fontId="3" fillId="0" borderId="0" xfId="0" applyFont="1" applyFill="1" applyBorder="1" applyAlignment="1">
      <alignment/>
    </xf>
    <xf numFmtId="0" fontId="3" fillId="35" borderId="0" xfId="0" applyFont="1" applyFill="1" applyBorder="1" applyAlignment="1">
      <alignment wrapText="1"/>
    </xf>
    <xf numFmtId="0" fontId="0" fillId="0" borderId="0" xfId="0" applyFont="1" applyBorder="1" applyAlignment="1" quotePrefix="1">
      <alignment/>
    </xf>
    <xf numFmtId="0" fontId="0" fillId="0" borderId="0" xfId="0" applyFont="1" applyBorder="1" applyAlignment="1">
      <alignment/>
    </xf>
    <xf numFmtId="2" fontId="0" fillId="0" borderId="10" xfId="0" applyNumberFormat="1" applyFill="1" applyBorder="1" applyAlignment="1">
      <alignment/>
    </xf>
    <xf numFmtId="0" fontId="5" fillId="0" borderId="11" xfId="0" applyFont="1" applyBorder="1" applyAlignment="1">
      <alignment/>
    </xf>
    <xf numFmtId="0" fontId="40" fillId="0" borderId="11" xfId="53" applyBorder="1" applyAlignment="1" applyProtection="1">
      <alignment/>
      <protection/>
    </xf>
    <xf numFmtId="0" fontId="5" fillId="0" borderId="21" xfId="0" applyFont="1" applyBorder="1" applyAlignment="1">
      <alignment/>
    </xf>
    <xf numFmtId="0" fontId="5" fillId="36" borderId="11" xfId="0" applyFont="1" applyFill="1" applyBorder="1" applyAlignment="1">
      <alignment/>
    </xf>
    <xf numFmtId="0" fontId="7" fillId="0" borderId="22" xfId="0" applyFont="1" applyBorder="1" applyAlignment="1">
      <alignment vertical="top"/>
    </xf>
    <xf numFmtId="0" fontId="48" fillId="0" borderId="20" xfId="0" applyFont="1" applyBorder="1" applyAlignment="1">
      <alignment vertical="top"/>
    </xf>
    <xf numFmtId="0" fontId="48" fillId="0" borderId="22" xfId="0" applyFont="1" applyBorder="1" applyAlignment="1">
      <alignment vertical="top"/>
    </xf>
    <xf numFmtId="0" fontId="48" fillId="0" borderId="20" xfId="0" applyFont="1" applyBorder="1" applyAlignment="1">
      <alignment horizontal="right" vertical="top"/>
    </xf>
    <xf numFmtId="0" fontId="49" fillId="0" borderId="13" xfId="0" applyFont="1" applyBorder="1" applyAlignment="1">
      <alignment horizontal="center" vertical="top"/>
    </xf>
    <xf numFmtId="0" fontId="49" fillId="0" borderId="14" xfId="0" applyFont="1" applyBorder="1" applyAlignment="1">
      <alignment horizontal="center" vertical="top"/>
    </xf>
    <xf numFmtId="0" fontId="49" fillId="0" borderId="15" xfId="0" applyFont="1" applyBorder="1" applyAlignment="1">
      <alignment horizontal="center" vertical="top"/>
    </xf>
    <xf numFmtId="0" fontId="49" fillId="0" borderId="18" xfId="0" applyFont="1" applyBorder="1" applyAlignment="1">
      <alignment horizontal="center" vertical="top"/>
    </xf>
    <xf numFmtId="0" fontId="49" fillId="0" borderId="19" xfId="0" applyFont="1" applyBorder="1" applyAlignment="1">
      <alignment horizontal="center" vertical="top"/>
    </xf>
    <xf numFmtId="0" fontId="49" fillId="0" borderId="20" xfId="0" applyFont="1" applyBorder="1" applyAlignment="1">
      <alignment horizontal="center" vertical="top"/>
    </xf>
    <xf numFmtId="0" fontId="4" fillId="0" borderId="0" xfId="0" applyFont="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0" fontId="3" fillId="0" borderId="0" xfId="0" applyFont="1"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4" fillId="0" borderId="13" xfId="0" applyFont="1" applyBorder="1" applyAlignment="1">
      <alignment wrapText="1"/>
    </xf>
    <xf numFmtId="0" fontId="3" fillId="0" borderId="14" xfId="0" applyFont="1"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164" fontId="3" fillId="35" borderId="14" xfId="0" applyNumberFormat="1" applyFont="1" applyFill="1" applyBorder="1" applyAlignment="1">
      <alignment vertical="center" wrapText="1"/>
    </xf>
    <xf numFmtId="0" fontId="3" fillId="35" borderId="19" xfId="0" applyFont="1" applyFill="1" applyBorder="1" applyAlignment="1">
      <alignment vertical="center" wrapText="1"/>
    </xf>
    <xf numFmtId="164" fontId="3" fillId="34" borderId="15" xfId="0" applyNumberFormat="1" applyFont="1" applyFill="1" applyBorder="1" applyAlignment="1">
      <alignment vertical="center" wrapText="1"/>
    </xf>
    <xf numFmtId="0" fontId="3" fillId="34" borderId="20" xfId="0" applyFont="1" applyFill="1" applyBorder="1" applyAlignment="1">
      <alignment vertical="center" wrapText="1"/>
    </xf>
    <xf numFmtId="0" fontId="3" fillId="0" borderId="16"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0" fillId="0" borderId="0" xfId="0" applyAlignment="1">
      <alignment wrapText="1"/>
    </xf>
    <xf numFmtId="0" fontId="0" fillId="0" borderId="23"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164" fontId="3" fillId="0" borderId="14" xfId="0" applyNumberFormat="1" applyFont="1" applyFill="1" applyBorder="1" applyAlignment="1">
      <alignment vertical="center" wrapText="1"/>
    </xf>
    <xf numFmtId="0" fontId="3" fillId="0" borderId="19"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body@nowhere.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53"/>
  <sheetViews>
    <sheetView zoomScalePageLayoutView="0" workbookViewId="0" topLeftCell="A13">
      <selection activeCell="I7" sqref="I7"/>
    </sheetView>
  </sheetViews>
  <sheetFormatPr defaultColWidth="9.140625" defaultRowHeight="12.75"/>
  <cols>
    <col min="4" max="4" width="15.8515625" style="0" bestFit="1" customWidth="1"/>
    <col min="6" max="6" width="10.00390625" style="0" bestFit="1" customWidth="1"/>
    <col min="7" max="7" width="13.8515625" style="0" customWidth="1"/>
    <col min="8" max="8" width="11.00390625" style="0" customWidth="1"/>
    <col min="14" max="14" width="10.7109375" style="0" customWidth="1"/>
    <col min="17" max="17" width="38.140625" style="0" customWidth="1"/>
    <col min="18" max="18" width="7.421875" style="0" customWidth="1"/>
    <col min="19" max="19" width="7.8515625" style="0" customWidth="1"/>
  </cols>
  <sheetData>
    <row r="2" spans="2:16" ht="18.75" thickBot="1">
      <c r="B2" s="49" t="s">
        <v>20</v>
      </c>
      <c r="C2" s="50"/>
      <c r="D2" s="50"/>
      <c r="E2" s="50"/>
      <c r="F2" s="50"/>
      <c r="G2" s="50"/>
      <c r="H2" s="50"/>
      <c r="I2" s="50"/>
      <c r="J2" s="50"/>
      <c r="K2" s="50"/>
      <c r="L2" s="50"/>
      <c r="M2" s="50"/>
      <c r="N2" s="50"/>
      <c r="O2" s="50"/>
      <c r="P2" s="50"/>
    </row>
    <row r="3" spans="2:16" ht="12.75">
      <c r="B3" s="8"/>
      <c r="C3" s="9"/>
      <c r="D3" s="9"/>
      <c r="E3" s="9"/>
      <c r="F3" s="9"/>
      <c r="G3" s="9"/>
      <c r="H3" s="9"/>
      <c r="I3" s="9"/>
      <c r="J3" s="9"/>
      <c r="K3" s="9"/>
      <c r="L3" s="9"/>
      <c r="M3" s="9"/>
      <c r="N3" s="9"/>
      <c r="O3" s="9"/>
      <c r="P3" s="10"/>
    </row>
    <row r="4" spans="2:16" ht="15.75">
      <c r="B4" s="11" t="s">
        <v>64</v>
      </c>
      <c r="C4" s="12"/>
      <c r="D4" s="12"/>
      <c r="E4" s="12"/>
      <c r="F4" s="12"/>
      <c r="G4" s="12"/>
      <c r="H4" s="12"/>
      <c r="I4" s="12"/>
      <c r="J4" s="12"/>
      <c r="K4" s="12"/>
      <c r="L4" s="48" t="s">
        <v>19</v>
      </c>
      <c r="M4" s="48"/>
      <c r="N4" s="48"/>
      <c r="O4" s="12"/>
      <c r="P4" s="13"/>
    </row>
    <row r="5" spans="2:16" ht="32.25" thickBot="1">
      <c r="B5" s="14" t="s">
        <v>65</v>
      </c>
      <c r="C5" s="15" t="s">
        <v>14</v>
      </c>
      <c r="D5" s="15" t="s">
        <v>12</v>
      </c>
      <c r="E5" s="15"/>
      <c r="F5" s="15" t="s">
        <v>13</v>
      </c>
      <c r="G5" s="15" t="s">
        <v>15</v>
      </c>
      <c r="H5" s="15" t="s">
        <v>63</v>
      </c>
      <c r="I5" s="15"/>
      <c r="J5" s="15"/>
      <c r="K5" s="15"/>
      <c r="L5" s="15" t="s">
        <v>16</v>
      </c>
      <c r="M5" s="15" t="s">
        <v>17</v>
      </c>
      <c r="N5" s="15" t="s">
        <v>18</v>
      </c>
      <c r="O5" s="15" t="s">
        <v>21</v>
      </c>
      <c r="P5" s="13"/>
    </row>
    <row r="6" spans="2:16" ht="15.75" thickBot="1">
      <c r="B6" s="36" t="s">
        <v>61</v>
      </c>
      <c r="C6" s="4" t="s">
        <v>60</v>
      </c>
      <c r="D6" s="34" t="s">
        <v>61</v>
      </c>
      <c r="E6" s="4"/>
      <c r="F6" s="37" t="s">
        <v>58</v>
      </c>
      <c r="G6" s="34" t="s">
        <v>6</v>
      </c>
      <c r="H6" s="4" t="s">
        <v>60</v>
      </c>
      <c r="I6" s="4"/>
      <c r="J6" s="4"/>
      <c r="K6" s="4"/>
      <c r="L6" s="34" t="s">
        <v>60</v>
      </c>
      <c r="M6" s="35" t="s">
        <v>62</v>
      </c>
      <c r="N6" s="4" t="s">
        <v>62</v>
      </c>
      <c r="O6" s="5" t="s">
        <v>62</v>
      </c>
      <c r="P6" s="13"/>
    </row>
    <row r="7" spans="2:16" ht="51.75" thickBot="1">
      <c r="B7" s="16"/>
      <c r="C7" s="17"/>
      <c r="D7" s="17"/>
      <c r="E7" s="17"/>
      <c r="F7" s="17"/>
      <c r="G7" s="17"/>
      <c r="H7" s="17"/>
      <c r="I7" s="17"/>
      <c r="J7" s="17"/>
      <c r="K7" s="17"/>
      <c r="L7" s="17"/>
      <c r="M7" s="17"/>
      <c r="N7" s="27" t="s">
        <v>36</v>
      </c>
      <c r="O7" s="18" t="s">
        <v>6</v>
      </c>
      <c r="P7" s="27" t="s">
        <v>55</v>
      </c>
    </row>
    <row r="8" spans="2:16" ht="12.75">
      <c r="B8" s="16"/>
      <c r="C8" s="17"/>
      <c r="D8" s="17"/>
      <c r="E8" s="17"/>
      <c r="F8" s="17"/>
      <c r="G8" s="17"/>
      <c r="H8" s="17"/>
      <c r="I8" s="17"/>
      <c r="J8" s="17"/>
      <c r="K8" s="17"/>
      <c r="L8" s="54" t="s">
        <v>22</v>
      </c>
      <c r="M8" s="55"/>
      <c r="N8" s="58">
        <f>IF(F6="STEER",AVERAGE(I18,I33,I48),AVERAGE(I19,I34,I49))</f>
        <v>6.37726028342414</v>
      </c>
      <c r="O8" s="60">
        <f>AVERAGE(I20,I35,I50)</f>
        <v>0</v>
      </c>
      <c r="P8" s="69"/>
    </row>
    <row r="9" spans="2:16" ht="19.5" customHeight="1" thickBot="1">
      <c r="B9" s="16"/>
      <c r="C9" s="17"/>
      <c r="D9" s="17"/>
      <c r="E9" s="17"/>
      <c r="F9" s="17"/>
      <c r="G9" s="17"/>
      <c r="H9" s="17"/>
      <c r="I9" s="17"/>
      <c r="J9" s="17"/>
      <c r="K9" s="17"/>
      <c r="L9" s="56"/>
      <c r="M9" s="57"/>
      <c r="N9" s="59"/>
      <c r="O9" s="61"/>
      <c r="P9" s="70"/>
    </row>
    <row r="10" spans="2:20" ht="15" customHeight="1">
      <c r="B10" s="16"/>
      <c r="C10" s="17"/>
      <c r="D10" s="18" t="s">
        <v>0</v>
      </c>
      <c r="E10" s="18" t="s">
        <v>1</v>
      </c>
      <c r="F10" s="18" t="s">
        <v>2</v>
      </c>
      <c r="G10" s="18" t="s">
        <v>3</v>
      </c>
      <c r="H10" s="64" t="s">
        <v>41</v>
      </c>
      <c r="I10" s="18" t="s">
        <v>9</v>
      </c>
      <c r="J10" s="18"/>
      <c r="K10" s="17"/>
      <c r="L10" s="17"/>
      <c r="M10" s="17"/>
      <c r="N10" s="18"/>
      <c r="O10" s="17"/>
      <c r="P10" s="13"/>
      <c r="Q10" s="42" t="s">
        <v>46</v>
      </c>
      <c r="R10" s="43"/>
      <c r="S10" s="43"/>
      <c r="T10" s="44"/>
    </row>
    <row r="11" spans="2:20" ht="16.5" thickBot="1">
      <c r="B11" s="16"/>
      <c r="C11" s="17"/>
      <c r="D11" s="17"/>
      <c r="E11" s="18" t="s">
        <v>4</v>
      </c>
      <c r="F11" s="18" t="s">
        <v>5</v>
      </c>
      <c r="G11" s="18" t="s">
        <v>7</v>
      </c>
      <c r="H11" s="65"/>
      <c r="I11" s="18" t="s">
        <v>8</v>
      </c>
      <c r="J11" s="18"/>
      <c r="K11" s="51" t="s">
        <v>40</v>
      </c>
      <c r="L11" s="52"/>
      <c r="M11" s="52"/>
      <c r="N11" s="52"/>
      <c r="O11" s="52"/>
      <c r="P11" s="53"/>
      <c r="Q11" s="45" t="s">
        <v>47</v>
      </c>
      <c r="R11" s="46"/>
      <c r="S11" s="46"/>
      <c r="T11" s="47"/>
    </row>
    <row r="12" spans="2:20" ht="16.5" thickBot="1">
      <c r="B12" s="16"/>
      <c r="C12" s="17"/>
      <c r="D12" s="17"/>
      <c r="E12" s="17"/>
      <c r="F12" s="17"/>
      <c r="G12" s="17"/>
      <c r="H12" s="66"/>
      <c r="I12" s="17" t="s">
        <v>11</v>
      </c>
      <c r="J12" s="17"/>
      <c r="K12" s="52"/>
      <c r="L12" s="52"/>
      <c r="M12" s="52"/>
      <c r="N12" s="52"/>
      <c r="O12" s="52"/>
      <c r="P12" s="53"/>
      <c r="Q12" s="38"/>
      <c r="R12" s="39" t="s">
        <v>48</v>
      </c>
      <c r="S12" s="39" t="s">
        <v>49</v>
      </c>
      <c r="T12" s="39" t="s">
        <v>50</v>
      </c>
    </row>
    <row r="13" spans="2:20" ht="16.5" thickBot="1">
      <c r="B13" s="16"/>
      <c r="C13" s="17"/>
      <c r="D13" s="19">
        <v>1</v>
      </c>
      <c r="E13" s="20"/>
      <c r="F13" s="1"/>
      <c r="G13" s="1"/>
      <c r="H13" s="1"/>
      <c r="I13" s="6">
        <v>0</v>
      </c>
      <c r="J13" s="17"/>
      <c r="K13" s="52"/>
      <c r="L13" s="52"/>
      <c r="M13" s="52"/>
      <c r="N13" s="52"/>
      <c r="O13" s="52"/>
      <c r="P13" s="53"/>
      <c r="Q13" s="40" t="s">
        <v>54</v>
      </c>
      <c r="R13" s="41">
        <v>6.6</v>
      </c>
      <c r="S13" s="41">
        <v>7</v>
      </c>
      <c r="T13" s="41">
        <v>5.5</v>
      </c>
    </row>
    <row r="14" spans="2:20" ht="16.5" thickBot="1">
      <c r="B14" s="16"/>
      <c r="C14" s="17"/>
      <c r="D14" s="19">
        <v>2</v>
      </c>
      <c r="E14" s="20"/>
      <c r="F14" s="1"/>
      <c r="G14" s="1"/>
      <c r="H14" s="1"/>
      <c r="I14" s="6">
        <v>0</v>
      </c>
      <c r="J14" s="17"/>
      <c r="K14" s="52"/>
      <c r="L14" s="52"/>
      <c r="M14" s="52"/>
      <c r="N14" s="52"/>
      <c r="O14" s="52"/>
      <c r="P14" s="53"/>
      <c r="Q14" s="40" t="s">
        <v>51</v>
      </c>
      <c r="R14" s="41">
        <v>6.7</v>
      </c>
      <c r="S14" s="41">
        <v>6.9</v>
      </c>
      <c r="T14" s="41">
        <v>5.5</v>
      </c>
    </row>
    <row r="15" spans="2:20" ht="16.5" thickBot="1">
      <c r="B15" s="62" t="s">
        <v>23</v>
      </c>
      <c r="C15" s="63"/>
      <c r="D15" s="19">
        <v>3</v>
      </c>
      <c r="E15" s="20"/>
      <c r="F15" s="1"/>
      <c r="G15" s="1"/>
      <c r="H15" s="1"/>
      <c r="I15" s="6">
        <v>0</v>
      </c>
      <c r="J15" s="17"/>
      <c r="K15" s="52"/>
      <c r="L15" s="52"/>
      <c r="M15" s="52"/>
      <c r="N15" s="52"/>
      <c r="O15" s="52"/>
      <c r="P15" s="53"/>
      <c r="Q15" s="40" t="s">
        <v>52</v>
      </c>
      <c r="R15" s="41">
        <v>6.9</v>
      </c>
      <c r="S15" s="41">
        <v>7</v>
      </c>
      <c r="T15" s="41">
        <v>5.6</v>
      </c>
    </row>
    <row r="16" spans="2:20" ht="16.5" thickBot="1">
      <c r="B16" s="16"/>
      <c r="C16" s="17"/>
      <c r="D16" s="19">
        <v>4</v>
      </c>
      <c r="E16" s="20"/>
      <c r="F16" s="1"/>
      <c r="G16" s="1"/>
      <c r="H16" s="1"/>
      <c r="I16" s="6">
        <v>0</v>
      </c>
      <c r="J16" s="17"/>
      <c r="K16" s="52"/>
      <c r="L16" s="52"/>
      <c r="M16" s="52"/>
      <c r="N16" s="52"/>
      <c r="O16" s="52"/>
      <c r="P16" s="53"/>
      <c r="Q16" s="40" t="s">
        <v>53</v>
      </c>
      <c r="R16" s="41">
        <v>6.5</v>
      </c>
      <c r="S16" s="41">
        <v>6.6</v>
      </c>
      <c r="T16" s="41">
        <v>5.1</v>
      </c>
    </row>
    <row r="17" spans="2:16" ht="12.75">
      <c r="B17" s="16"/>
      <c r="C17" s="17"/>
      <c r="D17" s="19">
        <v>5</v>
      </c>
      <c r="E17" s="20"/>
      <c r="F17" s="1"/>
      <c r="G17" s="1"/>
      <c r="H17" s="1"/>
      <c r="I17" s="6">
        <v>0</v>
      </c>
      <c r="J17" s="17"/>
      <c r="K17" s="52"/>
      <c r="L17" s="52"/>
      <c r="M17" s="52"/>
      <c r="N17" s="52"/>
      <c r="O17" s="52"/>
      <c r="P17" s="53"/>
    </row>
    <row r="18" spans="2:16" ht="25.5">
      <c r="B18" s="16"/>
      <c r="C18" s="17"/>
      <c r="D18" s="30" t="s">
        <v>34</v>
      </c>
      <c r="E18" s="17"/>
      <c r="F18" s="2">
        <v>100</v>
      </c>
      <c r="G18" s="2">
        <v>6000</v>
      </c>
      <c r="H18" s="33">
        <f>$L$36+($L$37*6000)+($L$38*(6000/100))+($L$39*(((6000^2)/100)))</f>
        <v>38.07828637321745</v>
      </c>
      <c r="I18" s="7">
        <f>(H18/G18)*1000</f>
        <v>6.346381062202909</v>
      </c>
      <c r="J18" s="17"/>
      <c r="K18" s="52"/>
      <c r="L18" s="52"/>
      <c r="M18" s="52"/>
      <c r="N18" s="52"/>
      <c r="O18" s="52"/>
      <c r="P18" s="53"/>
    </row>
    <row r="19" spans="2:16" ht="38.25">
      <c r="B19" s="16"/>
      <c r="C19" s="17"/>
      <c r="D19" s="30" t="s">
        <v>42</v>
      </c>
      <c r="E19" s="17"/>
      <c r="F19" s="2">
        <v>100</v>
      </c>
      <c r="G19" s="2">
        <v>4250</v>
      </c>
      <c r="H19" s="33">
        <f>$L$36+($L$37*4250)+($L$38*(4250/100))+($L$39*(((4250^2)/100)))</f>
        <v>27.922456945212463</v>
      </c>
      <c r="I19" s="7">
        <f>(H19/G19)*1000</f>
        <v>6.5699898694617564</v>
      </c>
      <c r="J19" s="17"/>
      <c r="K19" s="52"/>
      <c r="L19" s="52"/>
      <c r="M19" s="52"/>
      <c r="N19" s="52"/>
      <c r="O19" s="52"/>
      <c r="P19" s="53"/>
    </row>
    <row r="20" spans="2:16" ht="12.75">
      <c r="B20" s="16"/>
      <c r="C20" s="17"/>
      <c r="D20" s="21" t="s">
        <v>6</v>
      </c>
      <c r="E20" s="22"/>
      <c r="F20" s="3"/>
      <c r="G20" s="3"/>
      <c r="H20" s="22"/>
      <c r="I20" s="23">
        <v>0</v>
      </c>
      <c r="J20" s="17"/>
      <c r="K20" s="52"/>
      <c r="L20" s="52"/>
      <c r="M20" s="52"/>
      <c r="N20" s="52"/>
      <c r="O20" s="52"/>
      <c r="P20" s="53"/>
    </row>
    <row r="21" spans="2:16" ht="12.75">
      <c r="B21" s="16"/>
      <c r="C21" s="17"/>
      <c r="D21" s="17" t="s">
        <v>10</v>
      </c>
      <c r="E21" s="17"/>
      <c r="F21" s="17"/>
      <c r="G21" s="17"/>
      <c r="H21" s="17"/>
      <c r="I21" s="17"/>
      <c r="J21" s="17"/>
      <c r="K21" s="52"/>
      <c r="L21" s="52"/>
      <c r="M21" s="52"/>
      <c r="N21" s="52"/>
      <c r="O21" s="52"/>
      <c r="P21" s="53"/>
    </row>
    <row r="22" spans="2:16" ht="12.75">
      <c r="B22" s="16"/>
      <c r="C22" s="17"/>
      <c r="D22" s="17"/>
      <c r="E22" s="17"/>
      <c r="F22" s="17"/>
      <c r="G22" s="17"/>
      <c r="H22" s="17"/>
      <c r="I22" s="17"/>
      <c r="J22" s="17"/>
      <c r="K22" s="52"/>
      <c r="L22" s="52"/>
      <c r="M22" s="52"/>
      <c r="N22" s="52"/>
      <c r="O22" s="52"/>
      <c r="P22" s="53"/>
    </row>
    <row r="23" spans="2:16" ht="12.75">
      <c r="B23" s="16"/>
      <c r="C23" s="17"/>
      <c r="D23" s="17"/>
      <c r="E23" s="17"/>
      <c r="F23" s="17"/>
      <c r="G23" s="17"/>
      <c r="H23" s="17"/>
      <c r="I23" s="17"/>
      <c r="J23" s="17"/>
      <c r="K23" s="52"/>
      <c r="L23" s="52"/>
      <c r="M23" s="52"/>
      <c r="N23" s="52"/>
      <c r="O23" s="52"/>
      <c r="P23" s="53"/>
    </row>
    <row r="24" spans="2:16" ht="12.75">
      <c r="B24" s="16"/>
      <c r="C24" s="17"/>
      <c r="D24" s="17"/>
      <c r="E24" s="17"/>
      <c r="F24" s="17"/>
      <c r="G24" s="17"/>
      <c r="H24" s="17"/>
      <c r="I24" s="17"/>
      <c r="J24" s="17"/>
      <c r="K24" s="52"/>
      <c r="L24" s="52"/>
      <c r="M24" s="52"/>
      <c r="N24" s="52"/>
      <c r="O24" s="52"/>
      <c r="P24" s="53"/>
    </row>
    <row r="25" spans="2:16" ht="12.75">
      <c r="B25" s="16"/>
      <c r="C25" s="17"/>
      <c r="D25" s="18" t="s">
        <v>0</v>
      </c>
      <c r="E25" s="18" t="s">
        <v>1</v>
      </c>
      <c r="F25" s="18" t="s">
        <v>2</v>
      </c>
      <c r="G25" s="18" t="s">
        <v>3</v>
      </c>
      <c r="H25" s="18" t="s">
        <v>33</v>
      </c>
      <c r="I25" s="18" t="s">
        <v>9</v>
      </c>
      <c r="J25" s="18"/>
      <c r="K25" s="52"/>
      <c r="L25" s="52"/>
      <c r="M25" s="52"/>
      <c r="N25" s="52"/>
      <c r="O25" s="52"/>
      <c r="P25" s="53"/>
    </row>
    <row r="26" spans="2:16" ht="12.75">
      <c r="B26" s="16"/>
      <c r="C26" s="17"/>
      <c r="D26" s="17"/>
      <c r="E26" s="18" t="s">
        <v>4</v>
      </c>
      <c r="F26" s="18" t="s">
        <v>5</v>
      </c>
      <c r="G26" s="18" t="s">
        <v>7</v>
      </c>
      <c r="H26" s="18"/>
      <c r="I26" s="18" t="s">
        <v>8</v>
      </c>
      <c r="J26" s="18"/>
      <c r="K26" s="17"/>
      <c r="L26" s="17"/>
      <c r="M26" s="17"/>
      <c r="N26" s="17"/>
      <c r="O26" s="17"/>
      <c r="P26" s="13"/>
    </row>
    <row r="27" spans="2:16" ht="12.75">
      <c r="B27" s="16"/>
      <c r="C27" s="17"/>
      <c r="D27" s="17"/>
      <c r="E27" s="17"/>
      <c r="F27" s="17"/>
      <c r="G27" s="17"/>
      <c r="H27" s="17"/>
      <c r="I27" s="17" t="s">
        <v>11</v>
      </c>
      <c r="J27" s="17"/>
      <c r="K27" s="17"/>
      <c r="L27" s="17"/>
      <c r="M27" s="17"/>
      <c r="N27" s="17"/>
      <c r="O27" s="17"/>
      <c r="P27" s="13"/>
    </row>
    <row r="28" spans="2:16" ht="12.75">
      <c r="B28" s="16"/>
      <c r="C28" s="17"/>
      <c r="D28" s="19">
        <v>1</v>
      </c>
      <c r="E28" s="20"/>
      <c r="F28" s="1"/>
      <c r="G28" s="1"/>
      <c r="H28" s="1"/>
      <c r="I28" s="6">
        <v>0</v>
      </c>
      <c r="J28" s="17"/>
      <c r="K28" s="17"/>
      <c r="L28" s="17"/>
      <c r="M28" s="17"/>
      <c r="N28" s="17"/>
      <c r="O28" s="17"/>
      <c r="P28" s="13"/>
    </row>
    <row r="29" spans="2:16" ht="12.75">
      <c r="B29" s="16"/>
      <c r="C29" s="17"/>
      <c r="D29" s="19">
        <v>2</v>
      </c>
      <c r="E29" s="20"/>
      <c r="F29" s="1"/>
      <c r="G29" s="1"/>
      <c r="H29" s="1"/>
      <c r="I29" s="6">
        <v>0</v>
      </c>
      <c r="J29" s="17"/>
      <c r="K29" s="17"/>
      <c r="L29" s="17"/>
      <c r="M29" s="17"/>
      <c r="N29" s="17"/>
      <c r="O29" s="17"/>
      <c r="P29" s="13"/>
    </row>
    <row r="30" spans="2:16" ht="14.25">
      <c r="B30" s="62" t="s">
        <v>24</v>
      </c>
      <c r="C30" s="63"/>
      <c r="D30" s="19">
        <v>3</v>
      </c>
      <c r="E30" s="20"/>
      <c r="F30" s="1"/>
      <c r="G30" s="1"/>
      <c r="H30" s="1"/>
      <c r="I30" s="6">
        <v>0</v>
      </c>
      <c r="J30" s="17"/>
      <c r="K30" s="32" t="s">
        <v>39</v>
      </c>
      <c r="L30" s="17"/>
      <c r="M30" s="17"/>
      <c r="N30" s="17"/>
      <c r="O30" s="17"/>
      <c r="P30" s="13"/>
    </row>
    <row r="31" spans="2:16" ht="12.75">
      <c r="B31" s="16"/>
      <c r="C31" s="17"/>
      <c r="D31" s="19">
        <v>4</v>
      </c>
      <c r="E31" s="20"/>
      <c r="F31" s="1"/>
      <c r="G31" s="1"/>
      <c r="H31" s="1"/>
      <c r="I31" s="6">
        <v>0</v>
      </c>
      <c r="J31" s="17"/>
      <c r="K31" s="17" t="s">
        <v>26</v>
      </c>
      <c r="L31" s="17"/>
      <c r="M31" s="17"/>
      <c r="N31" s="17"/>
      <c r="O31" s="17"/>
      <c r="P31" s="13"/>
    </row>
    <row r="32" spans="2:16" ht="12.75">
      <c r="B32" s="16"/>
      <c r="C32" s="17"/>
      <c r="D32" s="19">
        <v>5</v>
      </c>
      <c r="E32" s="20"/>
      <c r="F32" s="1"/>
      <c r="G32" s="1"/>
      <c r="H32" s="1"/>
      <c r="I32" s="6">
        <v>0</v>
      </c>
      <c r="J32" s="17"/>
      <c r="K32" s="17" t="s">
        <v>27</v>
      </c>
      <c r="L32" s="17"/>
      <c r="M32" s="17"/>
      <c r="N32" s="31" t="s">
        <v>37</v>
      </c>
      <c r="O32" s="17"/>
      <c r="P32" s="13"/>
    </row>
    <row r="33" spans="2:16" ht="25.5">
      <c r="B33" s="16"/>
      <c r="C33" s="17"/>
      <c r="D33" s="30" t="s">
        <v>34</v>
      </c>
      <c r="E33" s="17"/>
      <c r="F33" s="2">
        <v>100</v>
      </c>
      <c r="G33" s="2">
        <v>6000</v>
      </c>
      <c r="H33" s="33">
        <f>$L$42+($L$43*G33)+($L$44*(G33/100))+($L$45*(((G33^2)/100)))</f>
        <v>36.269709611646704</v>
      </c>
      <c r="I33" s="7">
        <f>(H33/G33)*1000</f>
        <v>6.044951601941118</v>
      </c>
      <c r="J33" s="17"/>
      <c r="K33" s="17" t="s">
        <v>28</v>
      </c>
      <c r="L33" s="17"/>
      <c r="M33" s="17"/>
      <c r="N33" s="31" t="s">
        <v>38</v>
      </c>
      <c r="O33" s="17"/>
      <c r="P33" s="13"/>
    </row>
    <row r="34" spans="2:16" ht="25.5">
      <c r="B34" s="16"/>
      <c r="C34" s="17"/>
      <c r="D34" s="30" t="s">
        <v>35</v>
      </c>
      <c r="E34" s="17"/>
      <c r="F34" s="2">
        <v>100</v>
      </c>
      <c r="G34" s="2">
        <v>4250</v>
      </c>
      <c r="H34" s="33">
        <f>$L$42+($L$43*G34)+($L$44*(G34/100))+($L$45*(((G34^2)/100)))</f>
        <v>26.68833966552678</v>
      </c>
      <c r="I34" s="7">
        <f>(H34/G34)*1000</f>
        <v>6.279609333065125</v>
      </c>
      <c r="J34" s="17"/>
      <c r="K34" s="17"/>
      <c r="L34" s="17"/>
      <c r="M34" s="17"/>
      <c r="N34" s="17"/>
      <c r="O34" s="17"/>
      <c r="P34" s="13"/>
    </row>
    <row r="35" spans="2:16" ht="12.75">
      <c r="B35" s="16"/>
      <c r="C35" s="17"/>
      <c r="D35" s="21" t="s">
        <v>6</v>
      </c>
      <c r="E35" s="22"/>
      <c r="F35" s="3"/>
      <c r="G35" s="3"/>
      <c r="H35" s="22"/>
      <c r="I35" s="23">
        <v>0</v>
      </c>
      <c r="J35" s="17"/>
      <c r="K35" s="67" t="s">
        <v>43</v>
      </c>
      <c r="L35" s="68"/>
      <c r="M35" s="68"/>
      <c r="N35" s="17"/>
      <c r="O35" s="17"/>
      <c r="P35" s="13"/>
    </row>
    <row r="36" spans="2:16" ht="12.75">
      <c r="B36" s="16"/>
      <c r="C36" s="17"/>
      <c r="D36" s="17" t="s">
        <v>10</v>
      </c>
      <c r="E36" s="17"/>
      <c r="F36" s="17"/>
      <c r="G36" s="17"/>
      <c r="H36" s="17"/>
      <c r="I36" s="17"/>
      <c r="J36" s="17"/>
      <c r="K36" s="28" t="s">
        <v>32</v>
      </c>
      <c r="L36" s="20">
        <v>-2.132381036174266</v>
      </c>
      <c r="M36" s="17"/>
      <c r="N36" s="17"/>
      <c r="O36" s="17"/>
      <c r="P36" s="13"/>
    </row>
    <row r="37" spans="2:16" ht="12.75">
      <c r="B37" s="16"/>
      <c r="C37" s="17"/>
      <c r="D37" s="17"/>
      <c r="E37" s="17"/>
      <c r="F37" s="17"/>
      <c r="G37" s="17"/>
      <c r="H37" s="17"/>
      <c r="I37" s="17"/>
      <c r="J37" s="17"/>
      <c r="K37" s="28" t="s">
        <v>29</v>
      </c>
      <c r="L37" s="20">
        <v>0.005646410245861208</v>
      </c>
      <c r="M37" s="17"/>
      <c r="N37" s="17"/>
      <c r="O37" s="17"/>
      <c r="P37" s="13"/>
    </row>
    <row r="38" spans="2:16" ht="12.75">
      <c r="B38" s="16"/>
      <c r="C38" s="17"/>
      <c r="D38" s="17"/>
      <c r="E38" s="17"/>
      <c r="F38" s="17"/>
      <c r="G38" s="17"/>
      <c r="H38" s="17"/>
      <c r="I38" s="17"/>
      <c r="J38" s="17"/>
      <c r="K38" s="28" t="s">
        <v>30</v>
      </c>
      <c r="L38" s="20">
        <v>0.23237631378426446</v>
      </c>
      <c r="M38" s="17"/>
      <c r="N38" s="17"/>
      <c r="O38" s="17"/>
      <c r="P38" s="13"/>
    </row>
    <row r="39" spans="2:16" ht="12.75">
      <c r="B39" s="16"/>
      <c r="C39" s="17"/>
      <c r="D39" s="18" t="s">
        <v>0</v>
      </c>
      <c r="E39" s="18" t="s">
        <v>1</v>
      </c>
      <c r="F39" s="18" t="s">
        <v>2</v>
      </c>
      <c r="G39" s="18" t="s">
        <v>3</v>
      </c>
      <c r="H39" s="18"/>
      <c r="I39" s="18" t="s">
        <v>9</v>
      </c>
      <c r="J39" s="18"/>
      <c r="K39" s="29" t="s">
        <v>31</v>
      </c>
      <c r="L39" s="20">
        <v>-2.1139924702309453E-05</v>
      </c>
      <c r="M39" s="17"/>
      <c r="N39" s="17"/>
      <c r="O39" s="17"/>
      <c r="P39" s="13"/>
    </row>
    <row r="40" spans="2:16" ht="12.75">
      <c r="B40" s="16"/>
      <c r="C40" s="17"/>
      <c r="D40" s="17"/>
      <c r="E40" s="18" t="s">
        <v>4</v>
      </c>
      <c r="F40" s="18" t="s">
        <v>5</v>
      </c>
      <c r="G40" s="18" t="s">
        <v>7</v>
      </c>
      <c r="H40" s="18"/>
      <c r="I40" s="18" t="s">
        <v>8</v>
      </c>
      <c r="J40" s="18"/>
      <c r="K40" s="17"/>
      <c r="L40" s="17"/>
      <c r="M40" s="17"/>
      <c r="N40" s="17"/>
      <c r="O40" s="17"/>
      <c r="P40" s="13"/>
    </row>
    <row r="41" spans="2:16" ht="12.75">
      <c r="B41" s="16"/>
      <c r="C41" s="17"/>
      <c r="D41" s="17"/>
      <c r="E41" s="17"/>
      <c r="F41" s="17"/>
      <c r="G41" s="17"/>
      <c r="H41" s="17"/>
      <c r="I41" s="17" t="s">
        <v>11</v>
      </c>
      <c r="J41" s="17"/>
      <c r="K41" s="67" t="s">
        <v>44</v>
      </c>
      <c r="L41" s="68"/>
      <c r="M41" s="68"/>
      <c r="N41" s="17"/>
      <c r="O41" s="17"/>
      <c r="P41" s="13"/>
    </row>
    <row r="42" spans="2:16" ht="12.75">
      <c r="B42" s="16"/>
      <c r="C42" s="17"/>
      <c r="D42" s="19">
        <v>1</v>
      </c>
      <c r="E42" s="20"/>
      <c r="F42" s="1"/>
      <c r="G42" s="1"/>
      <c r="H42" s="1"/>
      <c r="I42" s="6">
        <v>0</v>
      </c>
      <c r="J42" s="17"/>
      <c r="K42" s="28" t="s">
        <v>32</v>
      </c>
      <c r="L42" s="20">
        <v>-2.209180058363451</v>
      </c>
      <c r="M42" s="17"/>
      <c r="N42" s="17"/>
      <c r="O42" s="17"/>
      <c r="P42" s="13"/>
    </row>
    <row r="43" spans="2:16" ht="12.75">
      <c r="B43" s="16"/>
      <c r="C43" s="17"/>
      <c r="D43" s="19">
        <v>2</v>
      </c>
      <c r="E43" s="20"/>
      <c r="F43" s="1"/>
      <c r="G43" s="1"/>
      <c r="H43" s="1"/>
      <c r="I43" s="6">
        <v>0</v>
      </c>
      <c r="J43" s="17"/>
      <c r="K43" s="28" t="s">
        <v>29</v>
      </c>
      <c r="L43" s="20">
        <v>0.00542039533842973</v>
      </c>
      <c r="M43" s="17"/>
      <c r="N43" s="17"/>
      <c r="O43" s="17"/>
      <c r="P43" s="13"/>
    </row>
    <row r="44" spans="2:16" ht="12.75">
      <c r="B44" s="62" t="s">
        <v>25</v>
      </c>
      <c r="C44" s="63"/>
      <c r="D44" s="19">
        <v>3</v>
      </c>
      <c r="E44" s="20"/>
      <c r="F44" s="1"/>
      <c r="G44" s="1"/>
      <c r="H44" s="1"/>
      <c r="I44" s="6">
        <v>0</v>
      </c>
      <c r="J44" s="17"/>
      <c r="K44" s="28" t="s">
        <v>30</v>
      </c>
      <c r="L44" s="20">
        <v>0.23171008048865724</v>
      </c>
      <c r="M44" s="17"/>
      <c r="N44" s="17"/>
      <c r="O44" s="17"/>
      <c r="P44" s="13"/>
    </row>
    <row r="45" spans="2:16" ht="12.75">
      <c r="B45" s="16"/>
      <c r="C45" s="17"/>
      <c r="D45" s="19">
        <v>4</v>
      </c>
      <c r="E45" s="20"/>
      <c r="F45" s="1"/>
      <c r="G45" s="1"/>
      <c r="H45" s="1"/>
      <c r="I45" s="6">
        <v>0</v>
      </c>
      <c r="J45" s="17"/>
      <c r="K45" s="29" t="s">
        <v>31</v>
      </c>
      <c r="L45" s="20">
        <v>-2.207246441635462E-05</v>
      </c>
      <c r="M45" s="17"/>
      <c r="N45" s="17"/>
      <c r="O45" s="17"/>
      <c r="P45" s="13"/>
    </row>
    <row r="46" spans="2:16" ht="12.75">
      <c r="B46" s="16"/>
      <c r="C46" s="17"/>
      <c r="D46" s="19">
        <v>5</v>
      </c>
      <c r="E46" s="20"/>
      <c r="F46" s="1"/>
      <c r="G46" s="1"/>
      <c r="H46" s="1"/>
      <c r="I46" s="6">
        <v>0</v>
      </c>
      <c r="J46" s="17"/>
      <c r="K46" s="17"/>
      <c r="L46" s="17"/>
      <c r="M46" s="17"/>
      <c r="N46" s="17"/>
      <c r="O46" s="17"/>
      <c r="P46" s="13"/>
    </row>
    <row r="47" spans="2:16" ht="12.75">
      <c r="B47" s="16"/>
      <c r="C47" s="17"/>
      <c r="D47" s="19"/>
      <c r="E47" s="20"/>
      <c r="F47" s="1"/>
      <c r="G47" s="1"/>
      <c r="H47" s="1"/>
      <c r="I47" s="6"/>
      <c r="J47" s="17"/>
      <c r="K47" s="17"/>
      <c r="L47" s="17"/>
      <c r="M47" s="17"/>
      <c r="N47" s="17"/>
      <c r="O47" s="17"/>
      <c r="P47" s="13"/>
    </row>
    <row r="48" spans="2:16" ht="25.5">
      <c r="B48" s="16"/>
      <c r="C48" s="17"/>
      <c r="D48" s="30" t="s">
        <v>34</v>
      </c>
      <c r="E48" s="17"/>
      <c r="F48" s="2">
        <v>100</v>
      </c>
      <c r="G48" s="2">
        <v>6000</v>
      </c>
      <c r="H48" s="33">
        <f>$L$49+($L$50*G48)+($L$51*(G48/100))+($L$52*(((G48^2)/100)))</f>
        <v>36.017844785158786</v>
      </c>
      <c r="I48" s="7">
        <f>(H48/G48)*1000</f>
        <v>6.002974130859798</v>
      </c>
      <c r="J48" s="17"/>
      <c r="K48" s="67" t="s">
        <v>45</v>
      </c>
      <c r="L48" s="68"/>
      <c r="M48" s="68"/>
      <c r="N48" s="17"/>
      <c r="O48" s="17"/>
      <c r="P48" s="13"/>
    </row>
    <row r="49" spans="2:16" ht="25.5">
      <c r="B49" s="16"/>
      <c r="C49" s="17"/>
      <c r="D49" s="30" t="s">
        <v>35</v>
      </c>
      <c r="E49" s="17"/>
      <c r="F49" s="2">
        <v>100</v>
      </c>
      <c r="G49" s="2">
        <v>4250</v>
      </c>
      <c r="H49" s="33">
        <f>$L$49+($L$50*G49)+($L$51*(G49/100))+($L$52*(((G49^2)/100)))</f>
        <v>26.69927200291854</v>
      </c>
      <c r="I49" s="7">
        <f>(H49/G49)*1000</f>
        <v>6.282181647745539</v>
      </c>
      <c r="J49" s="17"/>
      <c r="K49" s="28" t="s">
        <v>32</v>
      </c>
      <c r="L49" s="20">
        <v>-2.356080130940242</v>
      </c>
      <c r="M49" s="17"/>
      <c r="N49" s="17"/>
      <c r="O49" s="17"/>
      <c r="P49" s="13"/>
    </row>
    <row r="50" spans="2:16" ht="12.75">
      <c r="B50" s="16"/>
      <c r="C50" s="17"/>
      <c r="D50" s="21" t="s">
        <v>6</v>
      </c>
      <c r="E50" s="22"/>
      <c r="F50" s="3"/>
      <c r="G50" s="3"/>
      <c r="H50" s="22"/>
      <c r="I50" s="23">
        <v>0</v>
      </c>
      <c r="J50" s="17"/>
      <c r="K50" s="28" t="s">
        <v>29</v>
      </c>
      <c r="L50" s="20">
        <v>0.0055297681289844915</v>
      </c>
      <c r="M50" s="17"/>
      <c r="N50" s="17"/>
      <c r="O50" s="17"/>
      <c r="P50" s="13"/>
    </row>
    <row r="51" spans="2:16" ht="12.75">
      <c r="B51" s="16"/>
      <c r="C51" s="17"/>
      <c r="D51" s="17" t="s">
        <v>10</v>
      </c>
      <c r="E51" s="17"/>
      <c r="F51" s="17"/>
      <c r="G51" s="17"/>
      <c r="H51" s="17"/>
      <c r="I51" s="17"/>
      <c r="J51" s="17"/>
      <c r="K51" s="28" t="s">
        <v>30</v>
      </c>
      <c r="L51" s="20">
        <v>0.23775407342508592</v>
      </c>
      <c r="M51" s="17"/>
      <c r="N51" s="17"/>
      <c r="O51" s="17"/>
      <c r="P51" s="13"/>
    </row>
    <row r="52" spans="2:16" ht="12.75">
      <c r="B52" s="16"/>
      <c r="C52" s="17"/>
      <c r="D52" s="17"/>
      <c r="E52" s="17"/>
      <c r="F52" s="17"/>
      <c r="G52" s="17"/>
      <c r="H52" s="17"/>
      <c r="I52" s="17"/>
      <c r="J52" s="17"/>
      <c r="K52" s="29" t="s">
        <v>31</v>
      </c>
      <c r="L52" s="20">
        <v>-2.519424517586966E-05</v>
      </c>
      <c r="M52" s="17"/>
      <c r="N52" s="17"/>
      <c r="O52" s="17"/>
      <c r="P52" s="13"/>
    </row>
    <row r="53" spans="2:16" ht="13.5" thickBot="1">
      <c r="B53" s="24"/>
      <c r="C53" s="25"/>
      <c r="D53" s="25"/>
      <c r="E53" s="25"/>
      <c r="F53" s="25"/>
      <c r="G53" s="25"/>
      <c r="H53" s="25"/>
      <c r="I53" s="25"/>
      <c r="J53" s="25"/>
      <c r="K53" s="25"/>
      <c r="L53" s="25"/>
      <c r="M53" s="25"/>
      <c r="N53" s="25"/>
      <c r="O53" s="25"/>
      <c r="P53" s="26"/>
    </row>
  </sheetData>
  <sheetProtection/>
  <mergeCells count="16">
    <mergeCell ref="K41:M41"/>
    <mergeCell ref="K48:M48"/>
    <mergeCell ref="P8:P9"/>
    <mergeCell ref="K35:M35"/>
    <mergeCell ref="B30:C30"/>
    <mergeCell ref="B44:C44"/>
    <mergeCell ref="Q10:T10"/>
    <mergeCell ref="Q11:T11"/>
    <mergeCell ref="L4:N4"/>
    <mergeCell ref="B2:P2"/>
    <mergeCell ref="K11:P25"/>
    <mergeCell ref="L8:M9"/>
    <mergeCell ref="N8:N9"/>
    <mergeCell ref="O8:O9"/>
    <mergeCell ref="B15:C15"/>
    <mergeCell ref="H10:H12"/>
  </mergeCells>
  <dataValidations count="2">
    <dataValidation type="list" showInputMessage="1" showErrorMessage="1" prompt="Select Tire Position" sqref="F6">
      <formula1>position</formula1>
    </dataValidation>
    <dataValidation type="list" showInputMessage="1" showErrorMessage="1" prompt="Select Test Method Used" sqref="G6">
      <formula1>Method</formula1>
    </dataValidation>
  </dataValidations>
  <hyperlinks>
    <hyperlink ref="M6" r:id="rId1" display="nobody@nowhere.net"/>
  </hyperlinks>
  <printOptions/>
  <pageMargins left="0.75" right="0.75" top="1" bottom="1" header="0.5" footer="0.5"/>
  <pageSetup fitToHeight="1" fitToWidth="1" horizontalDpi="600" verticalDpi="600" orientation="landscape" scale="54"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sheetData>
    <row r="1" ht="12.75">
      <c r="A1" t="s">
        <v>56</v>
      </c>
    </row>
    <row r="2" ht="12.75">
      <c r="A2" t="s">
        <v>57</v>
      </c>
    </row>
    <row r="3" ht="12.75">
      <c r="A3" t="s">
        <v>58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H30" sqref="H30"/>
    </sheetView>
  </sheetViews>
  <sheetFormatPr defaultColWidth="9.140625" defaultRowHeight="12.75"/>
  <sheetData>
    <row r="1" ht="12.75">
      <c r="A1" t="s">
        <v>6</v>
      </c>
    </row>
    <row r="2" ht="12.75">
      <c r="A2" t="s">
        <v>59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ctsuser</dc:creator>
  <cp:keywords/>
  <dc:description/>
  <cp:lastModifiedBy>Erb, Anthony</cp:lastModifiedBy>
  <cp:lastPrinted>2011-11-07T15:33:15Z</cp:lastPrinted>
  <dcterms:created xsi:type="dcterms:W3CDTF">2010-07-22T15:33:14Z</dcterms:created>
  <dcterms:modified xsi:type="dcterms:W3CDTF">2016-02-24T21:23:12Z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