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Interactive Conversion Tool" sheetId="1" r:id="rId1"/>
  </sheets>
  <definedNames>
    <definedName name="_xlnm.Print_Titles" localSheetId="0">'Interactive Conversion Tool'!$1:$6</definedName>
  </definedNames>
  <calcPr fullCalcOnLoad="1"/>
</workbook>
</file>

<file path=xl/sharedStrings.xml><?xml version="1.0" encoding="utf-8"?>
<sst xmlns="http://schemas.openxmlformats.org/spreadsheetml/2006/main" count="90" uniqueCount="48">
  <si>
    <t>MW capacity = (scf LFG/min) * (60 min/hr) * (0.5 scf methane/scf LFG) * (1,012 Btu/scf methane) * (kWh/11,700 Btu) * (MW/1,000 kW)</t>
  </si>
  <si>
    <t>scfm LFG = (tons WIP) * (300 scfm LFG/1,000,000 tons WIP)</t>
  </si>
  <si>
    <t>mmscfd LFG = (tons WIP) * (300 scfm LFG/1,000,000 tons WIP) * (mmscf/1,000,000 scf) * (1,440 min/day)</t>
  </si>
  <si>
    <t>MW capacity = (tons WIP) * (300 scfm LFG/1,000,000 tons WIP) * (60 min/hr) * (0.5 scf methane/scf LFG) * (1,012 Btu/scf methane) * (kWh/11,700 Btu) * (MW/1,000 kW)</t>
  </si>
  <si>
    <t>Btu/scf LFG = (% methane/100) * (1,012 Btu/scf methane)</t>
  </si>
  <si>
    <t>mmscfd = (scf/min) * (60 min/hr) * (24 hr/day) * (mmscf/1,000,000 scf)</t>
  </si>
  <si>
    <t>Assumptions:</t>
  </si>
  <si>
    <t>Methane content of LFG is 50%</t>
  </si>
  <si>
    <t>Methane heat content is 1,012 Btu/scf methane</t>
  </si>
  <si>
    <t>Weighted average heat rate for LFG-fired engines, turbines, and boiler/steam turbines is 11,700 Btu/kWh</t>
  </si>
  <si>
    <t>mmBtu/hr or decatherm/hr = (scf LFG/min) * (60 min/hr) * (0.5 scf methane/scf LFG) * (1,012 Btu/scf methane) * (mmBtu/1,000,000 Btu)</t>
  </si>
  <si>
    <t>Assumption:</t>
  </si>
  <si>
    <t>300 scfm LFG is available for utilization for every million tons of WIP</t>
  </si>
  <si>
    <t>mmBtu/hr or decatherm/hr = (tons WIP) * (300 scfm LFG/1,000,000 tons WIP) * (60 min/hr) * (0.5 scf methane/scf LFG) * (1,012 Btu/scf methane) * (mmBtu/1,000,000 Btu)</t>
  </si>
  <si>
    <t>Amount of LFG in scfm is the amount of LFG available for utilization</t>
  </si>
  <si>
    <t>million kWh/yr = (MW capacity) * (8,760 hrs/yr) * (0.85 net capacity factor) * (1,000 kW/MW) * (million kWh/1,000,000 kWh)</t>
  </si>
  <si>
    <t>Net capacity factor of 0.85 accounts for availability, operating load, and parasitic losses of generating unit(s)</t>
  </si>
  <si>
    <t>Ratio of LFG collection wells to acres of landfill waste is 1 (i.e., 1 well per acre)</t>
  </si>
  <si>
    <t>number of LFG collection wells = acres landfill waste</t>
  </si>
  <si>
    <r>
      <t>MMTCE = (MMTCO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E) * (12 million metric tons carbon/44 million metric tons carbon dioxide)</t>
    </r>
  </si>
  <si>
    <t>Million standard cubic feet per day (mmscfd)</t>
  </si>
  <si>
    <t>Megawatt (MW) capacity</t>
  </si>
  <si>
    <t>Million Btu per hour (mmBtu/hr) or decatherm per hour (decatherm/hr)</t>
  </si>
  <si>
    <t>Standard cubic feet per minute (scfm) of LFG</t>
  </si>
  <si>
    <t>Standard cubic feet per minute (scfm)</t>
  </si>
  <si>
    <t>=</t>
  </si>
  <si>
    <t xml:space="preserve">Assumptions: </t>
  </si>
  <si>
    <t xml:space="preserve">Note:  </t>
  </si>
  <si>
    <t>1 mmBtu/hr = 1 decatherm/hr</t>
  </si>
  <si>
    <t>LMOP Interactive Conversion Tool</t>
  </si>
  <si>
    <t xml:space="preserve">Tons of waste-in-place (WIP) </t>
  </si>
  <si>
    <t>Tons of waste-in-place (WIP)</t>
  </si>
  <si>
    <t>Million standard cubic feet per day (mmscfd) of LFG</t>
  </si>
  <si>
    <t>Note:</t>
  </si>
  <si>
    <t>% methane</t>
  </si>
  <si>
    <t>Acres of landfill waste</t>
  </si>
  <si>
    <t>Number of LFG collection wells</t>
  </si>
  <si>
    <t>Million kilowatt-hours per year (million kWh/yr)</t>
  </si>
  <si>
    <t>Short tons of methane</t>
  </si>
  <si>
    <t>Million metric tons of carbon equivalents (MMTCE)</t>
  </si>
  <si>
    <r>
      <t>MMTCO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E = (short tons carbon dioxide) * (0.9072 metric tons/short tons) * (million metric ton/1,000,000 metric tons)</t>
    </r>
  </si>
  <si>
    <r>
      <t>MMTCO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E = (short tons methane) * (0.9072 metric tons/short tons) * (million metric ton/1,000,000 metric tons) * (25 GWP)</t>
    </r>
  </si>
  <si>
    <t>Btu per standard cubic foot (Btu/scf) of LFG</t>
  </si>
  <si>
    <t>Assuming an average waste density and depth for a typical landfill acre containing municipal solid waste, it is estimated that an LFG collection well will recover approximately 10 to 30 standard cubic feet per minute (scfm) of LFG</t>
  </si>
  <si>
    <r>
      <t>Million metric tons of carbon dioxide equivalents (MMTCO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E)</t>
    </r>
  </si>
  <si>
    <t>Global Warming Potential (GWP) for methane is 25 - the methane GWP in this tool was updated in July 2014 to reflect the IPCC Fourth Assessment Report</t>
  </si>
  <si>
    <t>Short tons of carbon dioxide</t>
  </si>
  <si>
    <r>
      <t xml:space="preserve">To use this tool, find the appropriate equation below and type the value you would like converted in the </t>
    </r>
    <r>
      <rPr>
        <b/>
        <sz val="7.5"/>
        <rFont val="Lucida Sans Unicode"/>
        <family val="2"/>
      </rPr>
      <t xml:space="preserve">green entry box 
</t>
    </r>
    <r>
      <rPr>
        <sz val="7.5"/>
        <rFont val="Lucida Sans Unicode"/>
        <family val="2"/>
      </rPr>
      <t xml:space="preserve">on the left. Press the Tab or Enter key and the results will be displayed in the </t>
    </r>
    <r>
      <rPr>
        <b/>
        <sz val="7.5"/>
        <rFont val="Lucida Sans Unicode"/>
        <family val="2"/>
      </rPr>
      <t>blue results box</t>
    </r>
    <r>
      <rPr>
        <sz val="7.5"/>
        <rFont val="Lucida Sans Unicode"/>
        <family val="2"/>
      </rPr>
      <t xml:space="preserve"> on the right.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</si>
</sst>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"/>
    <numFmt numFmtId="174" formatCode="0.000E+00"/>
    <numFmt numFmtId="175" formatCode="0.0E+00"/>
    <numFmt numFmtId="176" formatCode="0.0000E+00"/>
    <numFmt numFmtId="177" formatCode="0.00000E+00"/>
    <numFmt numFmtId="178" formatCode="0.0"/>
    <numFmt numFmtId="179" formatCode="[$-409]dddd\,\ mmmm\ dd\,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.5"/>
      <name val="Lucida Sans Unicode"/>
      <family val="2"/>
    </font>
    <font>
      <b/>
      <sz val="7.5"/>
      <name val="Lucida Sans Unicode"/>
      <family val="2"/>
    </font>
    <font>
      <sz val="7.75"/>
      <name val="Arial"/>
      <family val="2"/>
    </font>
    <font>
      <i/>
      <sz val="8"/>
      <name val="Arial"/>
      <family val="2"/>
    </font>
    <font>
      <b/>
      <vertAlign val="sub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theme="9" tint="-0.2499700039625167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5" tint="-0.24997000396251678"/>
      </top>
      <bottom>
        <color indexed="63"/>
      </bottom>
    </border>
    <border>
      <left style="thin">
        <color theme="9" tint="-0.24997000396251678"/>
      </left>
      <right>
        <color indexed="63"/>
      </right>
      <top style="medium"/>
      <bottom>
        <color indexed="63"/>
      </bottom>
    </border>
    <border>
      <left style="thin">
        <color theme="5" tint="-0.24997000396251678"/>
      </left>
      <right style="medium"/>
      <top style="medium"/>
      <bottom>
        <color indexed="63"/>
      </bottom>
    </border>
    <border>
      <left style="thin">
        <color theme="5" tint="-0.24997000396251678"/>
      </left>
      <right style="thin">
        <color theme="5" tint="-0.24997000396251678"/>
      </right>
      <top style="medium"/>
      <bottom style="thin">
        <color theme="5" tint="-0.24997000396251678"/>
      </bottom>
    </border>
    <border>
      <left style="thin">
        <color theme="5" tint="-0.24997000396251678"/>
      </left>
      <right>
        <color indexed="63"/>
      </right>
      <top style="medium"/>
      <bottom style="thin">
        <color theme="5" tint="-0.24997000396251678"/>
      </bottom>
    </border>
    <border>
      <left>
        <color indexed="63"/>
      </left>
      <right>
        <color indexed="63"/>
      </right>
      <top style="medium"/>
      <bottom style="thin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 style="medium"/>
      <bottom style="thin">
        <color theme="9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165" fontId="3" fillId="0" borderId="1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 quotePrefix="1">
      <alignment horizontal="center" vertical="center"/>
    </xf>
    <xf numFmtId="0" fontId="1" fillId="0" borderId="11" xfId="0" applyFont="1" applyBorder="1" applyAlignment="1">
      <alignment wrapText="1"/>
    </xf>
    <xf numFmtId="0" fontId="0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 quotePrefix="1">
      <alignment horizontal="center" vertical="center"/>
    </xf>
    <xf numFmtId="0" fontId="6" fillId="0" borderId="1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6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0" fontId="7" fillId="0" borderId="19" xfId="0" applyFont="1" applyBorder="1" applyAlignment="1" quotePrefix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8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 horizontal="right" vertical="top"/>
    </xf>
    <xf numFmtId="0" fontId="11" fillId="0" borderId="10" xfId="0" applyFont="1" applyBorder="1" applyAlignment="1">
      <alignment horizontal="right" vertical="top"/>
    </xf>
    <xf numFmtId="173" fontId="7" fillId="8" borderId="21" xfId="0" applyNumberFormat="1" applyFont="1" applyFill="1" applyBorder="1" applyAlignment="1">
      <alignment/>
    </xf>
    <xf numFmtId="178" fontId="7" fillId="8" borderId="21" xfId="0" applyNumberFormat="1" applyFont="1" applyFill="1" applyBorder="1" applyAlignment="1">
      <alignment/>
    </xf>
    <xf numFmtId="173" fontId="7" fillId="8" borderId="22" xfId="0" applyNumberFormat="1" applyFont="1" applyFill="1" applyBorder="1" applyAlignment="1" applyProtection="1">
      <alignment/>
      <protection/>
    </xf>
    <xf numFmtId="2" fontId="7" fillId="8" borderId="22" xfId="0" applyNumberFormat="1" applyFont="1" applyFill="1" applyBorder="1" applyAlignment="1" applyProtection="1">
      <alignment/>
      <protection/>
    </xf>
    <xf numFmtId="0" fontId="7" fillId="8" borderId="22" xfId="0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1" fontId="3" fillId="0" borderId="13" xfId="0" applyNumberFormat="1" applyFont="1" applyFill="1" applyBorder="1" applyAlignment="1">
      <alignment horizontal="left" vertical="top" wrapText="1"/>
    </xf>
    <xf numFmtId="11" fontId="3" fillId="0" borderId="14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3" fillId="0" borderId="0" xfId="0" applyNumberFormat="1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left" wrapText="1"/>
    </xf>
    <xf numFmtId="3" fontId="3" fillId="0" borderId="14" xfId="0" applyNumberFormat="1" applyFont="1" applyFill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3" fontId="7" fillId="13" borderId="23" xfId="0" applyNumberFormat="1" applyFont="1" applyFill="1" applyBorder="1" applyAlignment="1" applyProtection="1">
      <alignment/>
      <protection locked="0"/>
    </xf>
    <xf numFmtId="3" fontId="7" fillId="13" borderId="24" xfId="0" applyNumberFormat="1" applyFont="1" applyFill="1" applyBorder="1" applyAlignment="1" applyProtection="1">
      <alignment/>
      <protection locked="0"/>
    </xf>
    <xf numFmtId="178" fontId="7" fillId="13" borderId="24" xfId="0" applyNumberFormat="1" applyFont="1" applyFill="1" applyBorder="1" applyAlignment="1" applyProtection="1">
      <alignment/>
      <protection locked="0"/>
    </xf>
    <xf numFmtId="2" fontId="7" fillId="13" borderId="24" xfId="0" applyNumberFormat="1" applyFont="1" applyFill="1" applyBorder="1" applyAlignment="1" applyProtection="1">
      <alignment/>
      <protection locked="0"/>
    </xf>
    <xf numFmtId="0" fontId="7" fillId="13" borderId="2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742950</xdr:colOff>
      <xdr:row>3</xdr:row>
      <xdr:rowOff>133350</xdr:rowOff>
    </xdr:to>
    <xdr:pic>
      <xdr:nvPicPr>
        <xdr:cNvPr id="1" name="Picture 1" descr="lmop_without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4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E96"/>
  <sheetViews>
    <sheetView showGridLines="0" tabSelected="1" zoomScalePageLayoutView="0" workbookViewId="0" topLeftCell="A1">
      <selection activeCell="A3" sqref="A3:E3"/>
    </sheetView>
  </sheetViews>
  <sheetFormatPr defaultColWidth="9.140625" defaultRowHeight="12.75"/>
  <cols>
    <col min="1" max="1" width="27.7109375" style="0" customWidth="1"/>
    <col min="2" max="2" width="12.7109375" style="0" customWidth="1"/>
    <col min="3" max="3" width="11.57421875" style="0" customWidth="1"/>
    <col min="4" max="4" width="12.7109375" style="0" customWidth="1"/>
    <col min="5" max="5" width="27.7109375" style="0" customWidth="1"/>
  </cols>
  <sheetData>
    <row r="3" spans="1:5" ht="19.5" customHeight="1">
      <c r="A3" s="55" t="s">
        <v>29</v>
      </c>
      <c r="B3" s="55"/>
      <c r="C3" s="55"/>
      <c r="D3" s="55"/>
      <c r="E3" s="55"/>
    </row>
    <row r="4" spans="3:5" ht="18" customHeight="1">
      <c r="C4" s="41"/>
      <c r="D4" s="41"/>
      <c r="E4" s="41"/>
    </row>
    <row r="5" spans="1:5" ht="20.25" customHeight="1">
      <c r="A5" s="60" t="s">
        <v>47</v>
      </c>
      <c r="B5" s="60"/>
      <c r="C5" s="60"/>
      <c r="D5" s="60"/>
      <c r="E5" s="60"/>
    </row>
    <row r="6" ht="13.5" thickBot="1"/>
    <row r="7" spans="1:5" ht="30" customHeight="1">
      <c r="A7" s="35" t="s">
        <v>24</v>
      </c>
      <c r="B7" s="70"/>
      <c r="C7" s="37" t="s">
        <v>25</v>
      </c>
      <c r="D7" s="47">
        <f>B7*60*24/1000000</f>
        <v>0</v>
      </c>
      <c r="E7" s="38" t="s">
        <v>20</v>
      </c>
    </row>
    <row r="8" spans="1:5" ht="12.75">
      <c r="A8" s="15"/>
      <c r="B8" s="16"/>
      <c r="C8" s="17"/>
      <c r="D8" s="36"/>
      <c r="E8" s="27"/>
    </row>
    <row r="9" spans="1:5" ht="12.75">
      <c r="A9" s="4" t="s">
        <v>5</v>
      </c>
      <c r="B9" s="16"/>
      <c r="C9" s="17"/>
      <c r="D9" s="16"/>
      <c r="E9" s="18"/>
    </row>
    <row r="10" spans="1:5" ht="13.5" thickBot="1">
      <c r="A10" s="33"/>
      <c r="B10" s="34"/>
      <c r="C10" s="19"/>
      <c r="D10" s="20"/>
      <c r="E10" s="21"/>
    </row>
    <row r="11" ht="13.5" thickBot="1">
      <c r="B11" s="14"/>
    </row>
    <row r="12" spans="1:5" ht="30" customHeight="1">
      <c r="A12" s="32" t="s">
        <v>23</v>
      </c>
      <c r="B12" s="71"/>
      <c r="C12" s="31" t="s">
        <v>25</v>
      </c>
      <c r="D12" s="47">
        <f>B12*60*0.5*1012/11700/1000</f>
        <v>0</v>
      </c>
      <c r="E12" s="39" t="s">
        <v>21</v>
      </c>
    </row>
    <row r="13" spans="1:5" ht="12.75">
      <c r="A13" s="22"/>
      <c r="B13" s="23"/>
      <c r="C13" s="17"/>
      <c r="D13" s="23"/>
      <c r="E13" s="27"/>
    </row>
    <row r="14" spans="1:5" ht="12.75" customHeight="1">
      <c r="A14" s="61" t="s">
        <v>0</v>
      </c>
      <c r="B14" s="62"/>
      <c r="C14" s="62"/>
      <c r="D14" s="62"/>
      <c r="E14" s="63"/>
    </row>
    <row r="15" spans="1:5" ht="12.75">
      <c r="A15" s="22"/>
      <c r="B15" s="23"/>
      <c r="C15" s="17"/>
      <c r="D15" s="23"/>
      <c r="E15" s="18"/>
    </row>
    <row r="16" spans="1:5" ht="12.75">
      <c r="A16" s="43" t="s">
        <v>26</v>
      </c>
      <c r="B16" s="3" t="s">
        <v>7</v>
      </c>
      <c r="C16" s="2"/>
      <c r="D16" s="23"/>
      <c r="E16" s="18"/>
    </row>
    <row r="17" spans="1:5" ht="12.75">
      <c r="A17" s="10"/>
      <c r="B17" s="3" t="s">
        <v>8</v>
      </c>
      <c r="C17" s="2"/>
      <c r="D17" s="23"/>
      <c r="E17" s="18"/>
    </row>
    <row r="18" spans="1:5" ht="24" customHeight="1">
      <c r="A18" s="10"/>
      <c r="B18" s="64" t="s">
        <v>9</v>
      </c>
      <c r="C18" s="64"/>
      <c r="D18" s="64"/>
      <c r="E18" s="65"/>
    </row>
    <row r="19" spans="1:5" ht="13.5" thickBot="1">
      <c r="A19" s="6"/>
      <c r="B19" s="12" t="s">
        <v>14</v>
      </c>
      <c r="C19" s="7"/>
      <c r="D19" s="25"/>
      <c r="E19" s="21"/>
    </row>
    <row r="20" ht="13.5" thickBot="1"/>
    <row r="21" spans="1:5" ht="45" customHeight="1">
      <c r="A21" s="32" t="s">
        <v>23</v>
      </c>
      <c r="B21" s="71"/>
      <c r="C21" s="31" t="s">
        <v>25</v>
      </c>
      <c r="D21" s="47">
        <f>B21*60*0.5*1012/1000000</f>
        <v>0</v>
      </c>
      <c r="E21" s="38" t="s">
        <v>22</v>
      </c>
    </row>
    <row r="22" spans="1:5" ht="12.75">
      <c r="A22" s="26"/>
      <c r="B22" s="24"/>
      <c r="C22" s="24"/>
      <c r="D22" s="40"/>
      <c r="E22" s="27"/>
    </row>
    <row r="23" spans="1:5" ht="12.75">
      <c r="A23" s="42" t="s">
        <v>10</v>
      </c>
      <c r="B23" s="24"/>
      <c r="C23" s="24"/>
      <c r="D23" s="24"/>
      <c r="E23" s="27"/>
    </row>
    <row r="24" spans="1:5" ht="12.75">
      <c r="A24" s="26"/>
      <c r="B24" s="24"/>
      <c r="C24" s="24"/>
      <c r="D24" s="24"/>
      <c r="E24" s="27"/>
    </row>
    <row r="25" spans="1:5" ht="12.75">
      <c r="A25" s="43" t="s">
        <v>27</v>
      </c>
      <c r="B25" s="1" t="s">
        <v>28</v>
      </c>
      <c r="C25" s="24"/>
      <c r="D25" s="24"/>
      <c r="E25" s="27"/>
    </row>
    <row r="26" spans="1:5" ht="12.75">
      <c r="A26" s="26"/>
      <c r="B26" s="24"/>
      <c r="C26" s="24"/>
      <c r="D26" s="24"/>
      <c r="E26" s="27"/>
    </row>
    <row r="27" spans="1:5" ht="12.75">
      <c r="A27" s="43" t="s">
        <v>6</v>
      </c>
      <c r="B27" s="3" t="s">
        <v>7</v>
      </c>
      <c r="C27" s="24"/>
      <c r="D27" s="24"/>
      <c r="E27" s="27"/>
    </row>
    <row r="28" spans="1:5" ht="12.75">
      <c r="A28" s="26"/>
      <c r="B28" s="3" t="s">
        <v>8</v>
      </c>
      <c r="C28" s="24"/>
      <c r="D28" s="24"/>
      <c r="E28" s="27"/>
    </row>
    <row r="29" spans="1:5" ht="13.5" thickBot="1">
      <c r="A29" s="28"/>
      <c r="B29" s="12" t="s">
        <v>14</v>
      </c>
      <c r="C29" s="29"/>
      <c r="D29" s="29"/>
      <c r="E29" s="30"/>
    </row>
    <row r="30" ht="13.5" thickBot="1"/>
    <row r="31" spans="1:5" ht="30" customHeight="1">
      <c r="A31" s="32" t="s">
        <v>30</v>
      </c>
      <c r="B31" s="71"/>
      <c r="C31" s="31" t="s">
        <v>25</v>
      </c>
      <c r="D31" s="48">
        <f>B31*300/1000000</f>
        <v>0</v>
      </c>
      <c r="E31" s="38" t="s">
        <v>23</v>
      </c>
    </row>
    <row r="32" spans="1:5" ht="12.75">
      <c r="A32" s="4"/>
      <c r="B32" s="1"/>
      <c r="C32" s="1"/>
      <c r="D32" s="1"/>
      <c r="E32" s="5"/>
    </row>
    <row r="33" spans="1:5" ht="12.75">
      <c r="A33" s="4" t="s">
        <v>1</v>
      </c>
      <c r="B33" s="1"/>
      <c r="C33" s="1"/>
      <c r="D33" s="1"/>
      <c r="E33" s="5"/>
    </row>
    <row r="34" spans="1:5" ht="12.75">
      <c r="A34" s="4"/>
      <c r="B34" s="1"/>
      <c r="C34" s="1"/>
      <c r="D34" s="1"/>
      <c r="E34" s="5"/>
    </row>
    <row r="35" spans="1:5" ht="13.5" thickBot="1">
      <c r="A35" s="44" t="s">
        <v>11</v>
      </c>
      <c r="B35" s="8" t="s">
        <v>12</v>
      </c>
      <c r="C35" s="29"/>
      <c r="D35" s="8"/>
      <c r="E35" s="9"/>
    </row>
    <row r="36" ht="13.5" thickBot="1"/>
    <row r="37" spans="1:5" ht="30" customHeight="1">
      <c r="A37" s="35" t="s">
        <v>31</v>
      </c>
      <c r="B37" s="71"/>
      <c r="C37" s="31" t="s">
        <v>25</v>
      </c>
      <c r="D37" s="47">
        <f>B37*300/1000000/1000000*1440</f>
        <v>0</v>
      </c>
      <c r="E37" s="38" t="s">
        <v>32</v>
      </c>
    </row>
    <row r="38" spans="1:5" ht="12.75">
      <c r="A38" s="4"/>
      <c r="B38" s="1"/>
      <c r="C38" s="1"/>
      <c r="D38" s="1"/>
      <c r="E38" s="5"/>
    </row>
    <row r="39" spans="1:5" ht="12.75">
      <c r="A39" s="4" t="s">
        <v>2</v>
      </c>
      <c r="B39" s="1"/>
      <c r="C39" s="1"/>
      <c r="D39" s="1"/>
      <c r="E39" s="5"/>
    </row>
    <row r="40" spans="1:5" ht="12.75">
      <c r="A40" s="4"/>
      <c r="B40" s="1"/>
      <c r="C40" s="1"/>
      <c r="D40" s="1"/>
      <c r="E40" s="5"/>
    </row>
    <row r="41" spans="1:5" ht="13.5" thickBot="1">
      <c r="A41" s="44" t="s">
        <v>11</v>
      </c>
      <c r="B41" s="8" t="s">
        <v>12</v>
      </c>
      <c r="C41" s="29"/>
      <c r="D41" s="8"/>
      <c r="E41" s="9"/>
    </row>
    <row r="42" ht="13.5" customHeight="1" thickBot="1"/>
    <row r="43" spans="1:5" ht="30" customHeight="1">
      <c r="A43" s="35" t="s">
        <v>31</v>
      </c>
      <c r="B43" s="71"/>
      <c r="C43" s="31" t="s">
        <v>25</v>
      </c>
      <c r="D43" s="47">
        <f>B43*300/1000000*60*0.5*1012/11700/1000</f>
        <v>0</v>
      </c>
      <c r="E43" s="38" t="s">
        <v>21</v>
      </c>
    </row>
    <row r="44" spans="1:5" ht="12.75">
      <c r="A44" s="4"/>
      <c r="B44" s="1"/>
      <c r="C44" s="1"/>
      <c r="D44" s="1"/>
      <c r="E44" s="5"/>
    </row>
    <row r="45" spans="1:5" ht="25.5" customHeight="1">
      <c r="A45" s="52" t="s">
        <v>3</v>
      </c>
      <c r="B45" s="53"/>
      <c r="C45" s="53"/>
      <c r="D45" s="53"/>
      <c r="E45" s="54"/>
    </row>
    <row r="46" spans="1:5" ht="12.75">
      <c r="A46" s="4"/>
      <c r="B46" s="1"/>
      <c r="C46" s="1"/>
      <c r="D46" s="1"/>
      <c r="E46" s="5"/>
    </row>
    <row r="47" spans="1:5" ht="12.75">
      <c r="A47" s="43" t="s">
        <v>6</v>
      </c>
      <c r="B47" s="1" t="s">
        <v>12</v>
      </c>
      <c r="C47" s="24"/>
      <c r="D47" s="1"/>
      <c r="E47" s="5"/>
    </row>
    <row r="48" spans="1:5" ht="12.75">
      <c r="A48" s="10"/>
      <c r="B48" s="3" t="s">
        <v>7</v>
      </c>
      <c r="C48" s="24"/>
      <c r="D48" s="1"/>
      <c r="E48" s="5"/>
    </row>
    <row r="49" spans="1:5" ht="12.75">
      <c r="A49" s="10"/>
      <c r="B49" s="3" t="s">
        <v>8</v>
      </c>
      <c r="C49" s="24"/>
      <c r="D49" s="1"/>
      <c r="E49" s="5"/>
    </row>
    <row r="50" spans="1:5" ht="25.5" customHeight="1" thickBot="1">
      <c r="A50" s="11"/>
      <c r="B50" s="66" t="s">
        <v>9</v>
      </c>
      <c r="C50" s="66"/>
      <c r="D50" s="66"/>
      <c r="E50" s="67"/>
    </row>
    <row r="51" ht="13.5" thickBot="1"/>
    <row r="52" spans="1:5" ht="45" customHeight="1">
      <c r="A52" s="35" t="s">
        <v>30</v>
      </c>
      <c r="B52" s="71"/>
      <c r="C52" s="31" t="s">
        <v>25</v>
      </c>
      <c r="D52" s="49">
        <f>B52*300/1000000*60*0.5*1012/1000000</f>
        <v>0</v>
      </c>
      <c r="E52" s="38" t="s">
        <v>22</v>
      </c>
    </row>
    <row r="53" spans="1:5" ht="12.75">
      <c r="A53" s="4"/>
      <c r="B53" s="1"/>
      <c r="C53" s="1"/>
      <c r="D53" s="1"/>
      <c r="E53" s="5"/>
    </row>
    <row r="54" spans="1:5" ht="25.5" customHeight="1">
      <c r="A54" s="52" t="s">
        <v>13</v>
      </c>
      <c r="B54" s="53"/>
      <c r="C54" s="53"/>
      <c r="D54" s="53"/>
      <c r="E54" s="54"/>
    </row>
    <row r="55" spans="1:5" ht="12.75">
      <c r="A55" s="4"/>
      <c r="B55" s="1"/>
      <c r="C55" s="1"/>
      <c r="D55" s="1"/>
      <c r="E55" s="5"/>
    </row>
    <row r="56" spans="1:5" ht="12.75">
      <c r="A56" s="43" t="s">
        <v>33</v>
      </c>
      <c r="B56" s="1" t="s">
        <v>28</v>
      </c>
      <c r="C56" s="1"/>
      <c r="D56" s="1"/>
      <c r="E56" s="5"/>
    </row>
    <row r="57" spans="1:5" ht="12.75">
      <c r="A57" s="4"/>
      <c r="B57" s="1"/>
      <c r="C57" s="1"/>
      <c r="D57" s="1"/>
      <c r="E57" s="5"/>
    </row>
    <row r="58" spans="1:5" ht="12.75">
      <c r="A58" s="43" t="s">
        <v>6</v>
      </c>
      <c r="B58" s="1" t="s">
        <v>12</v>
      </c>
      <c r="C58" s="24"/>
      <c r="D58" s="1"/>
      <c r="E58" s="5"/>
    </row>
    <row r="59" spans="1:5" ht="12.75">
      <c r="A59" s="10"/>
      <c r="B59" s="3" t="s">
        <v>7</v>
      </c>
      <c r="C59" s="24"/>
      <c r="D59" s="1"/>
      <c r="E59" s="5"/>
    </row>
    <row r="60" spans="1:5" ht="13.5" thickBot="1">
      <c r="A60" s="6"/>
      <c r="B60" s="13" t="s">
        <v>8</v>
      </c>
      <c r="C60" s="29"/>
      <c r="D60" s="8"/>
      <c r="E60" s="9"/>
    </row>
    <row r="61" ht="13.5" thickBot="1"/>
    <row r="62" spans="1:5" ht="30" customHeight="1">
      <c r="A62" s="35" t="s">
        <v>34</v>
      </c>
      <c r="B62" s="72"/>
      <c r="C62" s="31" t="s">
        <v>25</v>
      </c>
      <c r="D62" s="50">
        <f>B62*1012/100</f>
        <v>0</v>
      </c>
      <c r="E62" s="38" t="s">
        <v>42</v>
      </c>
    </row>
    <row r="63" spans="1:5" ht="12.75">
      <c r="A63" s="4"/>
      <c r="B63" s="1"/>
      <c r="C63" s="1"/>
      <c r="D63" s="1"/>
      <c r="E63" s="5"/>
    </row>
    <row r="64" spans="1:5" ht="12.75">
      <c r="A64" s="4" t="s">
        <v>4</v>
      </c>
      <c r="B64" s="1"/>
      <c r="C64" s="1"/>
      <c r="D64" s="1"/>
      <c r="E64" s="5"/>
    </row>
    <row r="65" spans="1:5" ht="12.75">
      <c r="A65" s="4"/>
      <c r="B65" s="1"/>
      <c r="C65" s="1"/>
      <c r="D65" s="1"/>
      <c r="E65" s="5"/>
    </row>
    <row r="66" spans="1:5" ht="13.5" thickBot="1">
      <c r="A66" s="44" t="s">
        <v>11</v>
      </c>
      <c r="B66" s="13" t="s">
        <v>8</v>
      </c>
      <c r="C66" s="29"/>
      <c r="D66" s="8"/>
      <c r="E66" s="9"/>
    </row>
    <row r="67" ht="13.5" thickBot="1"/>
    <row r="68" spans="1:5" ht="30" customHeight="1">
      <c r="A68" s="35" t="s">
        <v>21</v>
      </c>
      <c r="B68" s="73"/>
      <c r="C68" s="31" t="s">
        <v>25</v>
      </c>
      <c r="D68" s="50">
        <f>B68*8760*0.85*1000/1000000</f>
        <v>0</v>
      </c>
      <c r="E68" s="38" t="s">
        <v>37</v>
      </c>
    </row>
    <row r="69" spans="1:5" ht="12.75">
      <c r="A69" s="4"/>
      <c r="B69" s="1"/>
      <c r="C69" s="1"/>
      <c r="D69" s="1"/>
      <c r="E69" s="5"/>
    </row>
    <row r="70" spans="1:5" ht="12.75">
      <c r="A70" s="4" t="s">
        <v>15</v>
      </c>
      <c r="B70" s="1"/>
      <c r="C70" s="1"/>
      <c r="D70" s="1"/>
      <c r="E70" s="5"/>
    </row>
    <row r="71" spans="1:5" ht="12.75">
      <c r="A71" s="4"/>
      <c r="B71" s="1"/>
      <c r="C71" s="1"/>
      <c r="D71" s="1"/>
      <c r="E71" s="5"/>
    </row>
    <row r="72" spans="1:5" ht="25.5" customHeight="1" thickBot="1">
      <c r="A72" s="45" t="s">
        <v>11</v>
      </c>
      <c r="B72" s="68" t="s">
        <v>16</v>
      </c>
      <c r="C72" s="68"/>
      <c r="D72" s="68"/>
      <c r="E72" s="69"/>
    </row>
    <row r="73" ht="13.5" thickBot="1"/>
    <row r="74" spans="1:5" ht="30" customHeight="1">
      <c r="A74" s="35" t="s">
        <v>35</v>
      </c>
      <c r="B74" s="74"/>
      <c r="C74" s="31" t="s">
        <v>25</v>
      </c>
      <c r="D74" s="51">
        <f>B74*1</f>
        <v>0</v>
      </c>
      <c r="E74" s="38" t="s">
        <v>36</v>
      </c>
    </row>
    <row r="75" spans="1:5" ht="12.75">
      <c r="A75" s="4"/>
      <c r="B75" s="1"/>
      <c r="C75" s="1"/>
      <c r="D75" s="1"/>
      <c r="E75" s="5"/>
    </row>
    <row r="76" spans="1:5" ht="12.75">
      <c r="A76" s="4" t="s">
        <v>18</v>
      </c>
      <c r="B76" s="1"/>
      <c r="C76" s="1"/>
      <c r="D76" s="1"/>
      <c r="E76" s="5"/>
    </row>
    <row r="77" spans="1:5" ht="12.75">
      <c r="A77" s="4"/>
      <c r="B77" s="1"/>
      <c r="C77" s="1"/>
      <c r="D77" s="1"/>
      <c r="E77" s="5"/>
    </row>
    <row r="78" spans="1:5" ht="38.25" customHeight="1">
      <c r="A78" s="46" t="s">
        <v>33</v>
      </c>
      <c r="B78" s="56" t="s">
        <v>43</v>
      </c>
      <c r="C78" s="56"/>
      <c r="D78" s="56"/>
      <c r="E78" s="57"/>
    </row>
    <row r="79" spans="1:5" ht="12.75">
      <c r="A79" s="4"/>
      <c r="B79" s="1"/>
      <c r="C79" s="1"/>
      <c r="D79" s="1"/>
      <c r="E79" s="5"/>
    </row>
    <row r="80" spans="1:5" ht="13.5" thickBot="1">
      <c r="A80" s="44" t="s">
        <v>11</v>
      </c>
      <c r="B80" s="8" t="s">
        <v>17</v>
      </c>
      <c r="C80" s="29"/>
      <c r="D80" s="8"/>
      <c r="E80" s="9"/>
    </row>
    <row r="81" ht="13.5" thickBot="1"/>
    <row r="82" spans="1:5" ht="45" customHeight="1">
      <c r="A82" s="35" t="s">
        <v>38</v>
      </c>
      <c r="B82" s="71"/>
      <c r="C82" s="31" t="s">
        <v>25</v>
      </c>
      <c r="D82" s="50">
        <f>B82*0.9072/1000000*25</f>
        <v>0</v>
      </c>
      <c r="E82" s="38" t="s">
        <v>44</v>
      </c>
    </row>
    <row r="83" spans="1:5" ht="12.75">
      <c r="A83" s="4"/>
      <c r="B83" s="1"/>
      <c r="C83" s="1"/>
      <c r="D83" s="1"/>
      <c r="E83" s="5"/>
    </row>
    <row r="84" spans="1:5" ht="13.5">
      <c r="A84" s="4" t="s">
        <v>41</v>
      </c>
      <c r="B84" s="1"/>
      <c r="C84" s="1"/>
      <c r="D84" s="1"/>
      <c r="E84" s="5"/>
    </row>
    <row r="85" spans="1:5" ht="12.75">
      <c r="A85" s="4"/>
      <c r="B85" s="1"/>
      <c r="C85" s="1"/>
      <c r="D85" s="1"/>
      <c r="E85" s="5"/>
    </row>
    <row r="86" spans="1:5" ht="25.5" customHeight="1" thickBot="1">
      <c r="A86" s="45" t="s">
        <v>11</v>
      </c>
      <c r="B86" s="58" t="s">
        <v>45</v>
      </c>
      <c r="C86" s="58"/>
      <c r="D86" s="58"/>
      <c r="E86" s="59"/>
    </row>
    <row r="87" ht="13.5" thickBot="1"/>
    <row r="88" spans="1:5" ht="45" customHeight="1">
      <c r="A88" s="35" t="s">
        <v>46</v>
      </c>
      <c r="B88" s="71"/>
      <c r="C88" s="31" t="s">
        <v>25</v>
      </c>
      <c r="D88" s="50">
        <f>B88*0.9072/1000000</f>
        <v>0</v>
      </c>
      <c r="E88" s="38" t="s">
        <v>44</v>
      </c>
    </row>
    <row r="89" spans="1:5" ht="12.75">
      <c r="A89" s="4"/>
      <c r="B89" s="1"/>
      <c r="C89" s="1"/>
      <c r="D89" s="1"/>
      <c r="E89" s="5"/>
    </row>
    <row r="90" spans="1:5" ht="13.5">
      <c r="A90" s="4" t="s">
        <v>40</v>
      </c>
      <c r="B90" s="1"/>
      <c r="C90" s="1"/>
      <c r="D90" s="1"/>
      <c r="E90" s="5"/>
    </row>
    <row r="91" spans="1:5" ht="13.5" thickBot="1">
      <c r="A91" s="11"/>
      <c r="B91" s="8"/>
      <c r="C91" s="8"/>
      <c r="D91" s="8"/>
      <c r="E91" s="9"/>
    </row>
    <row r="92" ht="13.5" thickBot="1"/>
    <row r="93" spans="1:5" ht="45" customHeight="1">
      <c r="A93" s="35" t="s">
        <v>44</v>
      </c>
      <c r="B93" s="73"/>
      <c r="C93" s="31" t="s">
        <v>25</v>
      </c>
      <c r="D93" s="50">
        <f>B93*12/44</f>
        <v>0</v>
      </c>
      <c r="E93" s="38" t="s">
        <v>39</v>
      </c>
    </row>
    <row r="94" spans="1:5" ht="12.75">
      <c r="A94" s="4"/>
      <c r="B94" s="1"/>
      <c r="C94" s="1"/>
      <c r="D94" s="1"/>
      <c r="E94" s="5"/>
    </row>
    <row r="95" spans="1:5" ht="13.5">
      <c r="A95" s="4" t="s">
        <v>19</v>
      </c>
      <c r="B95" s="1"/>
      <c r="C95" s="1"/>
      <c r="D95" s="1"/>
      <c r="E95" s="5"/>
    </row>
    <row r="96" spans="1:5" ht="13.5" thickBot="1">
      <c r="A96" s="11"/>
      <c r="B96" s="8"/>
      <c r="C96" s="8"/>
      <c r="D96" s="8"/>
      <c r="E96" s="9"/>
    </row>
  </sheetData>
  <sheetProtection password="C1DC" sheet="1"/>
  <mergeCells count="10">
    <mergeCell ref="A54:E54"/>
    <mergeCell ref="A45:E45"/>
    <mergeCell ref="A3:E3"/>
    <mergeCell ref="B78:E78"/>
    <mergeCell ref="B86:E86"/>
    <mergeCell ref="A5:E5"/>
    <mergeCell ref="A14:E14"/>
    <mergeCell ref="B18:E18"/>
    <mergeCell ref="B50:E50"/>
    <mergeCell ref="B72:E72"/>
  </mergeCells>
  <printOptions/>
  <pageMargins left="0.7" right="0.7" top="0.75" bottom="0.75" header="0.3" footer="0.3"/>
  <pageSetup horizontalDpi="600" verticalDpi="600" orientation="portrait" r:id="rId2"/>
  <headerFooter>
    <oddFooter>&amp;LLMOP Interactive Conversion Tool&amp;C&amp;P&amp;RLast updated April 2016</oddFooter>
  </headerFooter>
  <rowBreaks count="2" manualBreakCount="2">
    <brk id="42" max="255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Alexander, ERG - Morrisville</dc:creator>
  <cp:keywords/>
  <dc:description/>
  <cp:lastModifiedBy>Jeanette Alvis</cp:lastModifiedBy>
  <cp:lastPrinted>2016-04-15T17:57:09Z</cp:lastPrinted>
  <dcterms:created xsi:type="dcterms:W3CDTF">2005-10-13T18:55:00Z</dcterms:created>
  <dcterms:modified xsi:type="dcterms:W3CDTF">2016-04-15T18:07:15Z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bd0f3b95-00e7-4c65-ae4a-09b52f5447ef</vt:lpwstr>
  </property>
</Properties>
</file>