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AA.AD.EPA.GOV\ORD\RTP\USERS\K-Q\NPrieste\Net MyDocuments\"/>
    </mc:Choice>
  </mc:AlternateContent>
  <xr:revisionPtr revIDLastSave="0" documentId="10_ncr:100000_{A94087DE-7A4B-400A-8A18-F878BF7D5723}" xr6:coauthVersionLast="31" xr6:coauthVersionMax="31" xr10:uidLastSave="{00000000-0000-0000-0000-000000000000}"/>
  <bookViews>
    <workbookView xWindow="0" yWindow="0" windowWidth="15525" windowHeight="10770" xr2:uid="{00000000-000D-0000-FFFF-FFFF00000000}"/>
  </bookViews>
  <sheets>
    <sheet name="Instructions" sheetId="14" r:id="rId1"/>
    <sheet name="Score and Rank" sheetId="11" r:id="rId2"/>
    <sheet name="Piece distribution" sheetId="12" r:id="rId3"/>
    <sheet name="Summary of Rounds" sheetId="13"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13" l="1"/>
  <c r="M47" i="13" l="1"/>
  <c r="M48" i="13"/>
  <c r="M32" i="13"/>
  <c r="M33" i="13"/>
  <c r="M31" i="13"/>
  <c r="M30" i="13"/>
  <c r="M45" i="13" s="1"/>
  <c r="M29" i="13"/>
  <c r="M28" i="13"/>
  <c r="M27" i="13"/>
  <c r="M26" i="13"/>
  <c r="M41" i="13" s="1"/>
  <c r="M25" i="13"/>
  <c r="M24" i="13"/>
  <c r="M23" i="13"/>
  <c r="M22" i="13"/>
  <c r="M39" i="13" s="1"/>
  <c r="M21" i="13"/>
  <c r="L21" i="13"/>
  <c r="M6" i="13"/>
  <c r="M7" i="13"/>
  <c r="M8" i="13"/>
  <c r="M9" i="13"/>
  <c r="M10" i="13"/>
  <c r="M11" i="13"/>
  <c r="M12" i="13"/>
  <c r="M13" i="13"/>
  <c r="M14" i="13"/>
  <c r="M15" i="13"/>
  <c r="M16" i="13"/>
  <c r="M17" i="13"/>
  <c r="M18" i="13"/>
  <c r="M46" i="13" l="1"/>
  <c r="M38" i="13"/>
  <c r="M37" i="13"/>
  <c r="M42" i="13"/>
  <c r="M43" i="13"/>
  <c r="M36" i="13"/>
  <c r="M44" i="13"/>
  <c r="M40" i="13"/>
  <c r="F47" i="13"/>
  <c r="N48" i="13"/>
  <c r="L48" i="13"/>
  <c r="K48" i="13"/>
  <c r="J48" i="13"/>
  <c r="I48" i="13"/>
  <c r="H48" i="13"/>
  <c r="G48" i="13"/>
  <c r="F48" i="13"/>
  <c r="N47" i="13"/>
  <c r="L47" i="13"/>
  <c r="K47" i="13"/>
  <c r="J47" i="13"/>
  <c r="I47" i="13"/>
  <c r="H47" i="13"/>
  <c r="G47" i="13"/>
  <c r="F24" i="13"/>
  <c r="K21" i="13"/>
  <c r="F21" i="13"/>
  <c r="N25" i="13"/>
  <c r="G21" i="13"/>
  <c r="H21" i="13"/>
  <c r="I21" i="13"/>
  <c r="J21" i="13"/>
  <c r="N21" i="13"/>
  <c r="F22" i="13"/>
  <c r="G22" i="13"/>
  <c r="H22" i="13"/>
  <c r="I22" i="13"/>
  <c r="J22" i="13"/>
  <c r="K22" i="13"/>
  <c r="L22" i="13"/>
  <c r="N22" i="13"/>
  <c r="F23" i="13"/>
  <c r="G23" i="13"/>
  <c r="H23" i="13"/>
  <c r="I23" i="13"/>
  <c r="J23" i="13"/>
  <c r="K23" i="13"/>
  <c r="L23" i="13"/>
  <c r="N23" i="13"/>
  <c r="G24" i="13"/>
  <c r="I24" i="13"/>
  <c r="J24" i="13"/>
  <c r="K24" i="13"/>
  <c r="L24" i="13"/>
  <c r="N24" i="13"/>
  <c r="F25" i="13"/>
  <c r="G25" i="13"/>
  <c r="H25" i="13"/>
  <c r="I25" i="13"/>
  <c r="I40" i="13" s="1"/>
  <c r="J25" i="13"/>
  <c r="K25" i="13"/>
  <c r="L25" i="13"/>
  <c r="F26" i="13"/>
  <c r="G26" i="13"/>
  <c r="H26" i="13"/>
  <c r="I26" i="13"/>
  <c r="J26" i="13"/>
  <c r="K26" i="13"/>
  <c r="L26" i="13"/>
  <c r="N26" i="13"/>
  <c r="F27" i="13"/>
  <c r="G27" i="13"/>
  <c r="H27" i="13"/>
  <c r="I27" i="13"/>
  <c r="J27" i="13"/>
  <c r="K27" i="13"/>
  <c r="L27" i="13"/>
  <c r="N27" i="13"/>
  <c r="F28" i="13"/>
  <c r="G28" i="13"/>
  <c r="H28" i="13"/>
  <c r="I28" i="13"/>
  <c r="J28" i="13"/>
  <c r="K28" i="13"/>
  <c r="L28" i="13"/>
  <c r="N28" i="13"/>
  <c r="F29" i="13"/>
  <c r="G29" i="13"/>
  <c r="H29" i="13"/>
  <c r="I29" i="13"/>
  <c r="J29" i="13"/>
  <c r="K29" i="13"/>
  <c r="L29" i="13"/>
  <c r="N29" i="13"/>
  <c r="F30" i="13"/>
  <c r="G30" i="13"/>
  <c r="H30" i="13"/>
  <c r="I30" i="13"/>
  <c r="J30" i="13"/>
  <c r="K30" i="13"/>
  <c r="L30" i="13"/>
  <c r="N30" i="13"/>
  <c r="F31" i="13"/>
  <c r="G31" i="13"/>
  <c r="H31" i="13"/>
  <c r="I31" i="13"/>
  <c r="J31" i="13"/>
  <c r="K31" i="13"/>
  <c r="L31" i="13"/>
  <c r="N31" i="13"/>
  <c r="F32" i="13"/>
  <c r="G32" i="13"/>
  <c r="H32" i="13"/>
  <c r="I32" i="13"/>
  <c r="J32" i="13"/>
  <c r="K32" i="13"/>
  <c r="L32" i="13"/>
  <c r="N32" i="13"/>
  <c r="F33" i="13"/>
  <c r="G33" i="13"/>
  <c r="H33" i="13"/>
  <c r="I33" i="13"/>
  <c r="J33" i="13"/>
  <c r="K33" i="13"/>
  <c r="L33" i="13"/>
  <c r="N33" i="13"/>
  <c r="G6" i="13"/>
  <c r="H6" i="13"/>
  <c r="I6" i="13"/>
  <c r="J6" i="13"/>
  <c r="K6" i="13"/>
  <c r="L6" i="13"/>
  <c r="N6" i="13"/>
  <c r="G7" i="13"/>
  <c r="H7" i="13"/>
  <c r="I7" i="13"/>
  <c r="J7" i="13"/>
  <c r="K7" i="13"/>
  <c r="L7" i="13"/>
  <c r="N7" i="13"/>
  <c r="G8" i="13"/>
  <c r="H8" i="13"/>
  <c r="I8" i="13"/>
  <c r="J8" i="13"/>
  <c r="K8" i="13"/>
  <c r="L8" i="13"/>
  <c r="N8" i="13"/>
  <c r="G9" i="13"/>
  <c r="H9" i="13"/>
  <c r="I9" i="13"/>
  <c r="J9" i="13"/>
  <c r="K9" i="13"/>
  <c r="L9" i="13"/>
  <c r="N9" i="13"/>
  <c r="G10" i="13"/>
  <c r="H10" i="13"/>
  <c r="I10" i="13"/>
  <c r="J10" i="13"/>
  <c r="K10" i="13"/>
  <c r="L10" i="13"/>
  <c r="N10" i="13"/>
  <c r="G11" i="13"/>
  <c r="H11" i="13"/>
  <c r="I11" i="13"/>
  <c r="J11" i="13"/>
  <c r="K11" i="13"/>
  <c r="L11" i="13"/>
  <c r="N11" i="13"/>
  <c r="G12" i="13"/>
  <c r="H12" i="13"/>
  <c r="I12" i="13"/>
  <c r="J12" i="13"/>
  <c r="K12" i="13"/>
  <c r="L12" i="13"/>
  <c r="N12" i="13"/>
  <c r="G13" i="13"/>
  <c r="H13" i="13"/>
  <c r="I13" i="13"/>
  <c r="J13" i="13"/>
  <c r="K13" i="13"/>
  <c r="L13" i="13"/>
  <c r="N13" i="13"/>
  <c r="G14" i="13"/>
  <c r="H14" i="13"/>
  <c r="I14" i="13"/>
  <c r="J14" i="13"/>
  <c r="K14" i="13"/>
  <c r="L14" i="13"/>
  <c r="N14" i="13"/>
  <c r="G15" i="13"/>
  <c r="H15" i="13"/>
  <c r="I15" i="13"/>
  <c r="J15" i="13"/>
  <c r="K15" i="13"/>
  <c r="L15" i="13"/>
  <c r="N15" i="13"/>
  <c r="G16" i="13"/>
  <c r="H16" i="13"/>
  <c r="I16" i="13"/>
  <c r="J16" i="13"/>
  <c r="K16" i="13"/>
  <c r="L16" i="13"/>
  <c r="N16" i="13"/>
  <c r="G17" i="13"/>
  <c r="H17" i="13"/>
  <c r="I17" i="13"/>
  <c r="J17" i="13"/>
  <c r="K17" i="13"/>
  <c r="L17" i="13"/>
  <c r="N17" i="13"/>
  <c r="G18" i="13"/>
  <c r="H18" i="13"/>
  <c r="I18" i="13"/>
  <c r="J18" i="13"/>
  <c r="K18" i="13"/>
  <c r="L18" i="13"/>
  <c r="N18" i="13"/>
  <c r="F6" i="13"/>
  <c r="F18" i="13"/>
  <c r="F17" i="13"/>
  <c r="F16" i="13"/>
  <c r="F15" i="13"/>
  <c r="F14" i="13"/>
  <c r="F13" i="13"/>
  <c r="F12" i="13"/>
  <c r="F11" i="13"/>
  <c r="F10" i="13"/>
  <c r="F9" i="13"/>
  <c r="F8" i="13"/>
  <c r="F7" i="13"/>
  <c r="I46" i="13" l="1"/>
  <c r="H46" i="13"/>
  <c r="N46" i="13"/>
  <c r="L46" i="13"/>
  <c r="J46" i="13"/>
  <c r="G40" i="13"/>
  <c r="G39" i="13"/>
  <c r="F38" i="13"/>
  <c r="G45" i="13"/>
  <c r="H42" i="13"/>
  <c r="G46" i="13"/>
  <c r="G44" i="13"/>
  <c r="G42" i="13"/>
  <c r="G41" i="13"/>
  <c r="F40" i="13"/>
  <c r="N38" i="13"/>
  <c r="N37" i="13"/>
  <c r="N40" i="13"/>
  <c r="K38" i="13"/>
  <c r="F46" i="13"/>
  <c r="F45" i="13"/>
  <c r="F44" i="13"/>
  <c r="F43" i="13"/>
  <c r="F42" i="13"/>
  <c r="F41" i="13"/>
  <c r="N41" i="13"/>
  <c r="L38" i="13"/>
  <c r="L37" i="13"/>
  <c r="L40" i="13"/>
  <c r="F37" i="13"/>
  <c r="H45" i="13"/>
  <c r="H41" i="13"/>
  <c r="N44" i="13"/>
  <c r="N42" i="13"/>
  <c r="K37" i="13"/>
  <c r="J36" i="13"/>
  <c r="L45" i="13"/>
  <c r="L44" i="13"/>
  <c r="L43" i="13"/>
  <c r="L42" i="13"/>
  <c r="L41" i="13"/>
  <c r="K40" i="13"/>
  <c r="K39" i="13"/>
  <c r="J38" i="13"/>
  <c r="J37" i="13"/>
  <c r="I37" i="13"/>
  <c r="K45" i="13"/>
  <c r="K44" i="13"/>
  <c r="K42" i="13"/>
  <c r="J39" i="13"/>
  <c r="I38" i="13"/>
  <c r="H36" i="13"/>
  <c r="J45" i="13"/>
  <c r="J44" i="13"/>
  <c r="J43" i="13"/>
  <c r="J42" i="13"/>
  <c r="J41" i="13"/>
  <c r="I39" i="13"/>
  <c r="H44" i="13"/>
  <c r="H37" i="13"/>
  <c r="G36" i="13"/>
  <c r="I43" i="13"/>
  <c r="I42" i="13"/>
  <c r="H40" i="13"/>
  <c r="H39" i="13"/>
  <c r="G38" i="13"/>
  <c r="F36" i="13"/>
  <c r="F39" i="13"/>
  <c r="N43" i="13"/>
  <c r="K41" i="13"/>
  <c r="J40" i="13"/>
  <c r="H38" i="13"/>
  <c r="G37" i="13"/>
  <c r="N36" i="13"/>
  <c r="L36" i="13"/>
  <c r="K43" i="13"/>
  <c r="K36" i="13"/>
  <c r="N45" i="13"/>
  <c r="I41" i="13"/>
  <c r="N39" i="13"/>
  <c r="K46" i="13"/>
  <c r="I44" i="13"/>
  <c r="H43" i="13"/>
  <c r="L39" i="13"/>
  <c r="I36" i="13"/>
  <c r="I45" i="13"/>
  <c r="G43" i="13"/>
  <c r="H4" i="12"/>
  <c r="I4" i="12" s="1"/>
  <c r="H5" i="12"/>
  <c r="I5" i="12" s="1"/>
  <c r="H6" i="12"/>
  <c r="I6" i="12" s="1"/>
  <c r="H7" i="12"/>
  <c r="I7" i="12" s="1"/>
  <c r="H8" i="12"/>
  <c r="I8" i="12" s="1"/>
  <c r="H9" i="12"/>
  <c r="I9" i="12" s="1"/>
  <c r="H10" i="12"/>
  <c r="I10" i="12" s="1"/>
  <c r="H11" i="12"/>
  <c r="I11" i="12" s="1"/>
  <c r="H12" i="12"/>
  <c r="I12" i="12" s="1"/>
  <c r="H13" i="12"/>
  <c r="I13" i="12" s="1"/>
  <c r="H3" i="12"/>
  <c r="I3" i="12" s="1"/>
  <c r="C14" i="12" l="1"/>
  <c r="D14" i="12"/>
  <c r="E14" i="12"/>
  <c r="F14" i="12"/>
  <c r="B14" i="12"/>
  <c r="B23" i="11" l="1"/>
  <c r="C22" i="11"/>
  <c r="D22" i="11"/>
  <c r="E22" i="11"/>
  <c r="F22" i="11"/>
  <c r="B22" i="11"/>
  <c r="C99" i="11"/>
  <c r="D99" i="11"/>
  <c r="E99" i="11"/>
  <c r="F99" i="11"/>
  <c r="C100" i="11"/>
  <c r="D100" i="11"/>
  <c r="E100" i="11"/>
  <c r="F100" i="11"/>
  <c r="C101" i="11"/>
  <c r="D101" i="11"/>
  <c r="E101" i="11"/>
  <c r="F101" i="11"/>
  <c r="C102" i="11"/>
  <c r="D102" i="11"/>
  <c r="E102" i="11"/>
  <c r="F102" i="11"/>
  <c r="C103" i="11"/>
  <c r="D103" i="11"/>
  <c r="E103" i="11"/>
  <c r="F103" i="11"/>
  <c r="C104" i="11"/>
  <c r="D104" i="11"/>
  <c r="E104" i="11"/>
  <c r="F104" i="11"/>
  <c r="C105" i="11"/>
  <c r="D105" i="11"/>
  <c r="E105" i="11"/>
  <c r="F105" i="11"/>
  <c r="C106" i="11"/>
  <c r="D106" i="11"/>
  <c r="E106" i="11"/>
  <c r="F106" i="11"/>
  <c r="C107" i="11"/>
  <c r="D107" i="11"/>
  <c r="E107" i="11"/>
  <c r="F107" i="11"/>
  <c r="C108" i="11"/>
  <c r="D108" i="11"/>
  <c r="E108" i="11"/>
  <c r="F108" i="11"/>
  <c r="C109" i="11"/>
  <c r="D109" i="11"/>
  <c r="E109" i="11"/>
  <c r="F109" i="11"/>
  <c r="C110" i="11"/>
  <c r="D110" i="11"/>
  <c r="E110" i="11"/>
  <c r="F110" i="11"/>
  <c r="C111" i="11"/>
  <c r="D111" i="11"/>
  <c r="E111" i="11"/>
  <c r="F111" i="11"/>
  <c r="B100" i="11"/>
  <c r="B101" i="11"/>
  <c r="B102" i="11"/>
  <c r="B103" i="11"/>
  <c r="B104" i="11"/>
  <c r="B105" i="11"/>
  <c r="B106" i="11"/>
  <c r="B107" i="11"/>
  <c r="B108" i="11"/>
  <c r="B109" i="11"/>
  <c r="B110" i="11"/>
  <c r="B111" i="11"/>
  <c r="B95" i="11"/>
  <c r="C95" i="11"/>
  <c r="D95" i="11"/>
  <c r="E95" i="11"/>
  <c r="F95" i="11"/>
  <c r="B96" i="11"/>
  <c r="C96" i="11"/>
  <c r="D96" i="11"/>
  <c r="E96" i="11"/>
  <c r="F96" i="11"/>
  <c r="B80" i="11"/>
  <c r="C80" i="11"/>
  <c r="D80" i="11"/>
  <c r="E80" i="11"/>
  <c r="F80" i="11"/>
  <c r="B81" i="11"/>
  <c r="C81" i="11"/>
  <c r="D81" i="11"/>
  <c r="E81" i="11"/>
  <c r="F81" i="11"/>
  <c r="C65" i="11"/>
  <c r="D65" i="11"/>
  <c r="E65" i="11"/>
  <c r="F65" i="11"/>
  <c r="C66" i="11"/>
  <c r="D66" i="11"/>
  <c r="E66" i="11"/>
  <c r="F66" i="11"/>
  <c r="B65" i="11"/>
  <c r="B66" i="11"/>
  <c r="B99" i="11"/>
  <c r="F23" i="11"/>
  <c r="E23" i="11"/>
  <c r="D23" i="11"/>
  <c r="C23" i="11"/>
  <c r="B28" i="11" l="1"/>
  <c r="B29" i="11" s="1"/>
  <c r="F28" i="11"/>
  <c r="F29" i="11" s="1"/>
  <c r="D28" i="11"/>
  <c r="D29" i="11" s="1"/>
  <c r="E28" i="11"/>
  <c r="E29" i="11" s="1"/>
  <c r="C28" i="11"/>
  <c r="C29" i="11" s="1"/>
  <c r="B92" i="11" l="1"/>
  <c r="E89" i="11"/>
  <c r="E69" i="11"/>
  <c r="B84" i="11"/>
  <c r="B69" i="11"/>
  <c r="C84" i="11"/>
  <c r="D84" i="11"/>
  <c r="C69" i="11"/>
  <c r="E84" i="11"/>
  <c r="D69" i="11"/>
  <c r="F84" i="11"/>
  <c r="F69" i="11"/>
  <c r="C89" i="11" l="1"/>
  <c r="B74" i="11"/>
  <c r="D77" i="11"/>
  <c r="F74" i="11"/>
  <c r="E74" i="11"/>
  <c r="B89" i="11"/>
  <c r="D74" i="11"/>
  <c r="D89" i="11"/>
  <c r="D92" i="11"/>
  <c r="E77" i="11"/>
  <c r="F89" i="11"/>
  <c r="C74" i="11"/>
  <c r="B77" i="11"/>
  <c r="E92" i="11"/>
  <c r="C77" i="11"/>
  <c r="C92" i="11"/>
  <c r="F77" i="11"/>
  <c r="B76" i="11"/>
  <c r="F92" i="11"/>
  <c r="D79" i="11"/>
  <c r="D93" i="11"/>
  <c r="C78" i="11"/>
  <c r="E93" i="11"/>
  <c r="D78" i="11"/>
  <c r="B93" i="11"/>
  <c r="F93" i="11"/>
  <c r="E78" i="11"/>
  <c r="C93" i="11"/>
  <c r="B78" i="11"/>
  <c r="F78" i="11"/>
  <c r="C90" i="11"/>
  <c r="B75" i="11"/>
  <c r="D90" i="11"/>
  <c r="C75" i="11"/>
  <c r="E90" i="11"/>
  <c r="D75" i="11"/>
  <c r="F75" i="11"/>
  <c r="B90" i="11"/>
  <c r="F90" i="11"/>
  <c r="E75" i="11"/>
  <c r="C91" i="11" l="1"/>
  <c r="F76" i="11"/>
  <c r="D94" i="11"/>
  <c r="B79" i="11"/>
  <c r="F86" i="11"/>
  <c r="B70" i="11"/>
  <c r="D91" i="11"/>
  <c r="E76" i="11"/>
  <c r="E79" i="11"/>
  <c r="C94" i="11"/>
  <c r="B91" i="11"/>
  <c r="F91" i="11"/>
  <c r="F94" i="11"/>
  <c r="F79" i="11"/>
  <c r="D76" i="11"/>
  <c r="E94" i="11"/>
  <c r="B72" i="11"/>
  <c r="E91" i="11"/>
  <c r="C79" i="11"/>
  <c r="C76" i="11"/>
  <c r="B94" i="11"/>
  <c r="F73" i="11"/>
  <c r="C56" i="11"/>
  <c r="D56" i="11"/>
  <c r="E56" i="11"/>
  <c r="F56" i="11"/>
  <c r="B56" i="11"/>
  <c r="F88" i="11"/>
  <c r="B86" i="11"/>
  <c r="E57" i="11"/>
  <c r="F57" i="11"/>
  <c r="C57" i="11"/>
  <c r="B57" i="11"/>
  <c r="D57" i="11"/>
  <c r="D86" i="11" l="1"/>
  <c r="E71" i="11"/>
  <c r="D71" i="11"/>
  <c r="B85" i="11"/>
  <c r="C71" i="11"/>
  <c r="F70" i="11"/>
  <c r="C86" i="11"/>
  <c r="C85" i="11"/>
  <c r="E86" i="11"/>
  <c r="C70" i="11"/>
  <c r="F71" i="11"/>
  <c r="D73" i="11"/>
  <c r="E70" i="11"/>
  <c r="D70" i="11"/>
  <c r="C73" i="11"/>
  <c r="E73" i="11"/>
  <c r="E88" i="11"/>
  <c r="E72" i="11"/>
  <c r="B73" i="11"/>
  <c r="F87" i="11"/>
  <c r="E85" i="11"/>
  <c r="B71" i="11"/>
  <c r="C88" i="11"/>
  <c r="D88" i="11"/>
  <c r="C87" i="11"/>
  <c r="B88" i="11"/>
  <c r="B87" i="11"/>
  <c r="D85" i="11"/>
  <c r="E55" i="11"/>
  <c r="D72" i="11"/>
  <c r="F72" i="11"/>
  <c r="C72" i="11"/>
  <c r="D87" i="11"/>
  <c r="F85" i="11"/>
  <c r="E87" i="11"/>
  <c r="F26" i="11" l="1"/>
  <c r="F27" i="11" s="1"/>
  <c r="B26" i="11"/>
  <c r="B27" i="11" s="1"/>
  <c r="C18" i="11"/>
  <c r="D55" i="11"/>
  <c r="E18" i="11"/>
  <c r="F18" i="11"/>
  <c r="E26" i="11"/>
  <c r="E27" i="11" s="1"/>
  <c r="D18" i="11"/>
  <c r="B18" i="11"/>
  <c r="C26" i="11"/>
  <c r="C27" i="11" s="1"/>
  <c r="D26" i="11"/>
  <c r="D27" i="11" s="1"/>
  <c r="B55" i="11"/>
  <c r="C55" i="11"/>
  <c r="F55" i="11"/>
  <c r="D63" i="11" l="1"/>
  <c r="B59" i="11" l="1"/>
  <c r="E64" i="11"/>
  <c r="F63" i="11"/>
  <c r="B63" i="11"/>
  <c r="C63" i="11"/>
  <c r="F54" i="11"/>
  <c r="C54" i="11"/>
  <c r="E54" i="11"/>
  <c r="B54" i="11"/>
  <c r="D54" i="11"/>
  <c r="E63" i="11"/>
  <c r="B60" i="11"/>
  <c r="F60" i="11"/>
  <c r="D60" i="11"/>
  <c r="E60" i="11"/>
  <c r="C60" i="11"/>
  <c r="C59" i="11"/>
  <c r="D64" i="11"/>
  <c r="C64" i="11" l="1"/>
  <c r="E59" i="11"/>
  <c r="D59" i="11"/>
  <c r="B64" i="11"/>
  <c r="F64" i="11"/>
  <c r="F59" i="11"/>
  <c r="B58" i="11"/>
  <c r="F58" i="11"/>
  <c r="D58" i="11"/>
  <c r="E58" i="11"/>
  <c r="C58" i="11"/>
  <c r="B61" i="11"/>
  <c r="E61" i="11"/>
  <c r="D61" i="11"/>
  <c r="F61" i="11"/>
  <c r="C61" i="11"/>
  <c r="C62" i="11"/>
  <c r="E62" i="11"/>
  <c r="F62" i="11"/>
  <c r="B62" i="11"/>
  <c r="D62" i="11"/>
  <c r="E17" i="11" l="1"/>
  <c r="E19" i="11" s="1"/>
  <c r="B17" i="11"/>
  <c r="B19" i="11" s="1"/>
  <c r="D17" i="11"/>
  <c r="D19" i="11" s="1"/>
  <c r="F17" i="11"/>
  <c r="F19" i="11" s="1"/>
  <c r="C17" i="11"/>
  <c r="C19" i="11" s="1"/>
  <c r="B20" i="11" l="1"/>
  <c r="F20" i="11"/>
  <c r="D20" i="11"/>
  <c r="E20" i="11"/>
  <c r="C2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uthor>
  </authors>
  <commentList>
    <comment ref="B22" authorId="0" shapeId="0" xr:uid="{00000000-0006-0000-0000-000001000000}">
      <text>
        <r>
          <rPr>
            <b/>
            <sz val="9"/>
            <color indexed="81"/>
            <rFont val="Tahoma"/>
            <family val="2"/>
          </rPr>
          <t>R:</t>
        </r>
        <r>
          <rPr>
            <sz val="9"/>
            <color indexed="81"/>
            <rFont val="Tahoma"/>
            <family val="2"/>
          </rPr>
          <t xml:space="preserve">
These should be zero to indicate that the right number of pieces have been used.  </t>
        </r>
      </text>
    </comment>
  </commentList>
</comments>
</file>

<file path=xl/sharedStrings.xml><?xml version="1.0" encoding="utf-8"?>
<sst xmlns="http://schemas.openxmlformats.org/spreadsheetml/2006/main" count="228" uniqueCount="99">
  <si>
    <t>Team 1</t>
  </si>
  <si>
    <t>Team 2</t>
  </si>
  <si>
    <t>Team 3</t>
  </si>
  <si>
    <t>Team 4</t>
  </si>
  <si>
    <t>Team 5</t>
  </si>
  <si>
    <t>Nuclear</t>
  </si>
  <si>
    <t xml:space="preserve">Coal  </t>
  </si>
  <si>
    <t>Score Keeping for All Rounds</t>
  </si>
  <si>
    <t>Round 1</t>
  </si>
  <si>
    <t>Natural Gas</t>
  </si>
  <si>
    <t>Round 2</t>
  </si>
  <si>
    <t>Sm Wind</t>
  </si>
  <si>
    <t>Round 3</t>
  </si>
  <si>
    <t>Lg Wind</t>
  </si>
  <si>
    <t>Round 4</t>
  </si>
  <si>
    <t>Sm Solar</t>
  </si>
  <si>
    <t>Round 5</t>
  </si>
  <si>
    <t>Lg Solar</t>
  </si>
  <si>
    <t>Lg Efficiency</t>
  </si>
  <si>
    <t>Water use</t>
  </si>
  <si>
    <t>Small Needed</t>
  </si>
  <si>
    <t>Capital Cost</t>
  </si>
  <si>
    <r>
      <t>CO</t>
    </r>
    <r>
      <rPr>
        <vertAlign val="subscript"/>
        <sz val="22"/>
        <color theme="1"/>
        <rFont val="Calibri"/>
        <family val="2"/>
        <scheme val="minor"/>
      </rPr>
      <t>2</t>
    </r>
    <r>
      <rPr>
        <sz val="22"/>
        <color theme="1"/>
        <rFont val="Calibri"/>
        <family val="2"/>
        <scheme val="minor"/>
      </rPr>
      <t xml:space="preserve"> emissions</t>
    </r>
  </si>
  <si>
    <t>Cost (Build and Operate)</t>
  </si>
  <si>
    <t>Coal-Existing</t>
  </si>
  <si>
    <t>Coal-CCS</t>
  </si>
  <si>
    <t>Sm Efficiency</t>
  </si>
  <si>
    <t>Grid squares not covered</t>
  </si>
  <si>
    <t>TOTAL Cost</t>
  </si>
  <si>
    <t>CO2 EMISSIONS</t>
  </si>
  <si>
    <t>WATER USE</t>
  </si>
  <si>
    <t>COST (BUILD AND OPERATE)</t>
  </si>
  <si>
    <t>COST OF CO2</t>
  </si>
  <si>
    <t>Operating Cost</t>
  </si>
  <si>
    <t>CO2 Emissions</t>
  </si>
  <si>
    <t>Years</t>
  </si>
  <si>
    <t>H2O Withdrawals</t>
  </si>
  <si>
    <t>Do not change the calculations below</t>
  </si>
  <si>
    <t>Below type in the number of each energy piece used by each team.</t>
  </si>
  <si>
    <t>This is your breakdown of costs, total cost, and rank for each team</t>
  </si>
  <si>
    <t>These should be zero if the correct number of pieces has been used.</t>
  </si>
  <si>
    <r>
      <t>CO</t>
    </r>
    <r>
      <rPr>
        <vertAlign val="subscript"/>
        <sz val="20"/>
        <color theme="1"/>
        <rFont val="Calibri"/>
        <family val="2"/>
        <scheme val="minor"/>
      </rPr>
      <t>2</t>
    </r>
    <r>
      <rPr>
        <sz val="20"/>
        <color theme="1"/>
        <rFont val="Calibri"/>
        <family val="2"/>
        <scheme val="minor"/>
      </rPr>
      <t xml:space="preserve"> Cost</t>
    </r>
  </si>
  <si>
    <r>
      <t>CO</t>
    </r>
    <r>
      <rPr>
        <vertAlign val="subscript"/>
        <sz val="20"/>
        <color theme="1"/>
        <rFont val="Calibri"/>
        <family val="2"/>
        <scheme val="minor"/>
      </rPr>
      <t>2</t>
    </r>
    <r>
      <rPr>
        <sz val="20"/>
        <color theme="1"/>
        <rFont val="Calibri"/>
        <family val="2"/>
        <scheme val="minor"/>
      </rPr>
      <t xml:space="preserve"> Limit</t>
    </r>
  </si>
  <si>
    <r>
      <t>H</t>
    </r>
    <r>
      <rPr>
        <vertAlign val="subscript"/>
        <sz val="20"/>
        <color theme="1"/>
        <rFont val="Calibri"/>
        <family val="2"/>
        <scheme val="minor"/>
      </rPr>
      <t>2</t>
    </r>
    <r>
      <rPr>
        <sz val="20"/>
        <color theme="1"/>
        <rFont val="Calibri"/>
        <family val="2"/>
        <scheme val="minor"/>
      </rPr>
      <t>O limit</t>
    </r>
  </si>
  <si>
    <r>
      <t>Total Cost of CO</t>
    </r>
    <r>
      <rPr>
        <vertAlign val="subscript"/>
        <sz val="22"/>
        <color theme="1"/>
        <rFont val="Calibri"/>
        <family val="2"/>
        <scheme val="minor"/>
      </rPr>
      <t>2</t>
    </r>
  </si>
  <si>
    <t>Lg Wind (w Battery)</t>
  </si>
  <si>
    <t>Lg Solar (w Battery)</t>
  </si>
  <si>
    <t>Limits for additional game rounds</t>
  </si>
  <si>
    <t>Total for printing</t>
  </si>
  <si>
    <t>Number of pieces available to each team at the beginning of each round</t>
  </si>
  <si>
    <t>Wind Small</t>
  </si>
  <si>
    <t>Wind Large</t>
  </si>
  <si>
    <t>Solar Small</t>
  </si>
  <si>
    <t>Solar Large</t>
  </si>
  <si>
    <t>Solar with Battery</t>
  </si>
  <si>
    <t>Wind with Battery</t>
  </si>
  <si>
    <t>Efficiency Small</t>
  </si>
  <si>
    <t>Efficiency Large</t>
  </si>
  <si>
    <t>TOTAL AREA OF PIECES</t>
  </si>
  <si>
    <t>Pieces</t>
  </si>
  <si>
    <t>Sheets</t>
  </si>
  <si>
    <t>amount above limit</t>
  </si>
  <si>
    <t>Team Ranking</t>
  </si>
  <si>
    <r>
      <t xml:space="preserve">TOTAL COST can be </t>
    </r>
    <r>
      <rPr>
        <i/>
        <sz val="16"/>
        <color rgb="FFFF0000"/>
        <rFont val="Calibri"/>
        <family val="2"/>
        <scheme val="minor"/>
      </rPr>
      <t>typed</t>
    </r>
    <r>
      <rPr>
        <i/>
        <sz val="16"/>
        <color theme="1"/>
        <rFont val="Calibri"/>
        <family val="2"/>
        <scheme val="minor"/>
      </rPr>
      <t xml:space="preserve"> here to show the results from each round</t>
    </r>
  </si>
  <si>
    <t>Purchase cost</t>
  </si>
  <si>
    <t>Annual Cost</t>
  </si>
  <si>
    <r>
      <t>CO</t>
    </r>
    <r>
      <rPr>
        <vertAlign val="subscript"/>
        <sz val="11"/>
        <color theme="1"/>
        <rFont val="Calibri"/>
        <family val="2"/>
        <scheme val="minor"/>
      </rPr>
      <t xml:space="preserve">2 </t>
    </r>
    <r>
      <rPr>
        <sz val="11"/>
        <color theme="1"/>
        <rFont val="Calibri"/>
        <family val="2"/>
        <scheme val="minor"/>
      </rPr>
      <t>emissions</t>
    </r>
  </si>
  <si>
    <t>...Total cost for each piece</t>
  </si>
  <si>
    <r>
      <t>Varying the CO</t>
    </r>
    <r>
      <rPr>
        <b/>
        <i/>
        <vertAlign val="subscript"/>
        <sz val="11"/>
        <color theme="1"/>
        <rFont val="Calibri"/>
        <family val="2"/>
        <scheme val="minor"/>
      </rPr>
      <t>2</t>
    </r>
    <r>
      <rPr>
        <b/>
        <i/>
        <sz val="11"/>
        <color theme="1"/>
        <rFont val="Calibri"/>
        <family val="2"/>
        <scheme val="minor"/>
      </rPr>
      <t xml:space="preserve"> price…</t>
    </r>
  </si>
  <si>
    <t>&lt;--</t>
  </si>
  <si>
    <t xml:space="preserve">notice that only the </t>
  </si>
  <si>
    <t>will change with each round</t>
  </si>
  <si>
    <t>Between 0 and 10</t>
  </si>
  <si>
    <r>
      <t>...Total cost for each piece per grid square (varying the CO</t>
    </r>
    <r>
      <rPr>
        <b/>
        <i/>
        <vertAlign val="subscript"/>
        <sz val="11"/>
        <color theme="1"/>
        <rFont val="Calibri"/>
        <family val="2"/>
        <scheme val="minor"/>
      </rPr>
      <t>2</t>
    </r>
    <r>
      <rPr>
        <b/>
        <i/>
        <sz val="11"/>
        <color theme="1"/>
        <rFont val="Calibri"/>
        <family val="2"/>
        <scheme val="minor"/>
      </rPr>
      <t xml:space="preserve"> cost)</t>
    </r>
  </si>
  <si>
    <r>
      <t>...Rankings of lowest cost piece  (varying the CO</t>
    </r>
    <r>
      <rPr>
        <b/>
        <i/>
        <vertAlign val="subscript"/>
        <sz val="11"/>
        <color theme="1"/>
        <rFont val="Calibri"/>
        <family val="2"/>
        <scheme val="minor"/>
      </rPr>
      <t>2</t>
    </r>
    <r>
      <rPr>
        <b/>
        <i/>
        <sz val="11"/>
        <color theme="1"/>
        <rFont val="Calibri"/>
        <family val="2"/>
        <scheme val="minor"/>
      </rPr>
      <t xml:space="preserve"> cost)</t>
    </r>
  </si>
  <si>
    <t>Size of bubble indicates total water use</t>
  </si>
  <si>
    <r>
      <t>pieces with CO</t>
    </r>
    <r>
      <rPr>
        <vertAlign val="subscript"/>
        <sz val="11"/>
        <color theme="1"/>
        <rFont val="Calibri"/>
        <family val="2"/>
        <scheme val="minor"/>
      </rPr>
      <t>2</t>
    </r>
    <r>
      <rPr>
        <sz val="11"/>
        <color theme="1"/>
        <rFont val="Calibri"/>
        <family val="2"/>
        <scheme val="minor"/>
      </rPr>
      <t xml:space="preserve"> emissions</t>
    </r>
  </si>
  <si>
    <t>these will always be the lowest cost</t>
  </si>
  <si>
    <r>
      <t xml:space="preserve">This Excel spreadsheet is intended to support the use of </t>
    </r>
    <r>
      <rPr>
        <i/>
        <sz val="11"/>
        <color theme="1"/>
        <rFont val="Calibri"/>
        <family val="2"/>
        <scheme val="minor"/>
      </rPr>
      <t>Generate: The Game of Energy Choices</t>
    </r>
  </si>
  <si>
    <t>Background</t>
  </si>
  <si>
    <t>Instructions</t>
  </si>
  <si>
    <t xml:space="preserve">1.  Once all teams have finished their energy mix, fill in the number of pieces used for each energy type.  </t>
  </si>
  <si>
    <t xml:space="preserve">2.  Check that all teams have correctly filled in their grid.  </t>
  </si>
  <si>
    <t>Ask the students to discuss their ranking and total score, and why they differed from the other teams.</t>
  </si>
  <si>
    <r>
      <t>4.  Before starting the next round, change the CO</t>
    </r>
    <r>
      <rPr>
        <b/>
        <vertAlign val="subscript"/>
        <sz val="11"/>
        <color theme="1"/>
        <rFont val="Calibri"/>
        <family val="2"/>
        <scheme val="minor"/>
      </rPr>
      <t>2</t>
    </r>
    <r>
      <rPr>
        <b/>
        <sz val="11"/>
        <color theme="1"/>
        <rFont val="Calibri"/>
        <family val="2"/>
        <scheme val="minor"/>
      </rPr>
      <t xml:space="preserve"> cost to show students how the rankings change.</t>
    </r>
  </si>
  <si>
    <t>6.  Optional:  Scores for all rounds can be copied to compare results.  Copy the TOTAL cost.</t>
  </si>
  <si>
    <t>Hint: Leaving blanks for the unused pieces allows students to see/compare the energy mixes more easily.</t>
  </si>
  <si>
    <t>There are two checks.  Have all of the grid squares been covered? Have at least 8 small pieces been used?  The small pieces are needed to fill in the bottom row, and may represent a Renewable Portfolio Standard.</t>
  </si>
  <si>
    <t>3.  Show the students their total scores and rankings.  1 (in green) is the lowest cost solution, 5 (in red) is the most expensive.</t>
  </si>
  <si>
    <r>
      <t>For the first round, with CO</t>
    </r>
    <r>
      <rPr>
        <vertAlign val="subscript"/>
        <sz val="11"/>
        <color theme="1"/>
        <rFont val="Calibri"/>
        <family val="2"/>
        <scheme val="minor"/>
      </rPr>
      <t>2</t>
    </r>
    <r>
      <rPr>
        <sz val="11"/>
        <color theme="1"/>
        <rFont val="Calibri"/>
        <family val="2"/>
        <scheme val="minor"/>
      </rPr>
      <t xml:space="preserve"> set to zero, the "Total Cost of CO</t>
    </r>
    <r>
      <rPr>
        <vertAlign val="subscript"/>
        <sz val="11"/>
        <color theme="1"/>
        <rFont val="Calibri"/>
        <family val="2"/>
        <scheme val="minor"/>
      </rPr>
      <t>2</t>
    </r>
    <r>
      <rPr>
        <sz val="11"/>
        <color theme="1"/>
        <rFont val="Calibri"/>
        <family val="2"/>
        <scheme val="minor"/>
      </rPr>
      <t>" will be zero for all teams.  Therefore, the "TOTAL Cost" is the Cost to Build and Operate.</t>
    </r>
  </si>
  <si>
    <r>
      <t>These rounds will now include a cost of the economic damages associated with CO</t>
    </r>
    <r>
      <rPr>
        <vertAlign val="subscript"/>
        <sz val="11"/>
        <color theme="1"/>
        <rFont val="Calibri"/>
        <family val="2"/>
        <scheme val="minor"/>
      </rPr>
      <t>2</t>
    </r>
    <r>
      <rPr>
        <sz val="11"/>
        <color theme="1"/>
        <rFont val="Calibri"/>
        <family val="2"/>
        <scheme val="minor"/>
      </rPr>
      <t>.  This will factor into the TOTAL cost.</t>
    </r>
  </si>
  <si>
    <r>
      <t>5.  Continue to change the CO</t>
    </r>
    <r>
      <rPr>
        <b/>
        <vertAlign val="subscript"/>
        <sz val="11"/>
        <color theme="1"/>
        <rFont val="Calibri"/>
        <family val="2"/>
        <scheme val="minor"/>
      </rPr>
      <t>2</t>
    </r>
    <r>
      <rPr>
        <b/>
        <sz val="11"/>
        <color theme="1"/>
        <rFont val="Calibri"/>
        <family val="2"/>
        <scheme val="minor"/>
      </rPr>
      <t xml:space="preserve"> cost for each round, and repeat starting with Step 1.  </t>
    </r>
  </si>
  <si>
    <r>
      <t>Hint:  Do not use CTRL+V to copy the scores.  Doing that will link those cells to the "TOTAL cost" and change when the CO</t>
    </r>
    <r>
      <rPr>
        <vertAlign val="subscript"/>
        <sz val="11"/>
        <color theme="1"/>
        <rFont val="Calibri"/>
        <family val="2"/>
        <scheme val="minor"/>
      </rPr>
      <t>2</t>
    </r>
    <r>
      <rPr>
        <sz val="11"/>
        <color theme="1"/>
        <rFont val="Calibri"/>
        <family val="2"/>
        <scheme val="minor"/>
      </rPr>
      <t xml:space="preserve"> cost changes.  Either "Paste as value" or type in the TOTAL score for each round.   This is particularly useful to see the cost reductions for the "Energy Efficiency" round.</t>
    </r>
  </si>
  <si>
    <r>
      <t>7.  For additional information on playing rounds with a CO</t>
    </r>
    <r>
      <rPr>
        <b/>
        <vertAlign val="subscript"/>
        <sz val="11"/>
        <color theme="1"/>
        <rFont val="Calibri"/>
        <family val="2"/>
        <scheme val="minor"/>
      </rPr>
      <t>2</t>
    </r>
    <r>
      <rPr>
        <b/>
        <sz val="11"/>
        <color theme="1"/>
        <rFont val="Calibri"/>
        <family val="2"/>
        <scheme val="minor"/>
      </rPr>
      <t xml:space="preserve"> limit or water limit, please see the Instructor's Guide for details.</t>
    </r>
  </si>
  <si>
    <t xml:space="preserve">Generate is an interactive game that allows students to explore energy choices and teaches the considerations and costs in deciding what type of energy generation to build.  These materials are for educational purposes only.  </t>
  </si>
  <si>
    <t xml:space="preserve">For any problems or feedback, please contact: Rebecca Dodder at dodder.rebecca@epa.gov  </t>
  </si>
  <si>
    <t>Ideally, the Excel sheet is projected on a screen for the class to see all scores.</t>
  </si>
  <si>
    <r>
      <t>0.  Before starting, make sure the carbon dioxide (CO</t>
    </r>
    <r>
      <rPr>
        <b/>
        <vertAlign val="subscript"/>
        <sz val="11"/>
        <color theme="1"/>
        <rFont val="Calibri"/>
        <family val="2"/>
        <scheme val="minor"/>
      </rPr>
      <t>2)</t>
    </r>
    <r>
      <rPr>
        <b/>
        <sz val="11"/>
        <color theme="1"/>
        <rFont val="Calibri"/>
        <family val="2"/>
        <scheme val="minor"/>
      </rPr>
      <t xml:space="preserve"> price is set at zero for the first round of the game.</t>
    </r>
  </si>
  <si>
    <t xml:space="preserve">All additional materials for the game are included at: 
https://www.epa.gov/climate-research/generate-game-energy-choices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</si>
</sst>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sz val="22"/>
      <color theme="1"/>
      <name val="Calibri"/>
      <family val="2"/>
      <scheme val="minor"/>
    </font>
    <font>
      <vertAlign val="subscript"/>
      <sz val="22"/>
      <color theme="1"/>
      <name val="Calibri"/>
      <family val="2"/>
      <scheme val="minor"/>
    </font>
    <font>
      <b/>
      <sz val="22"/>
      <color theme="1"/>
      <name val="Calibri"/>
      <family val="2"/>
      <scheme val="minor"/>
    </font>
    <font>
      <sz val="22"/>
      <name val="Calibri"/>
      <family val="2"/>
      <scheme val="minor"/>
    </font>
    <font>
      <b/>
      <sz val="22"/>
      <color theme="0"/>
      <name val="Calibri"/>
      <family val="2"/>
      <scheme val="minor"/>
    </font>
    <font>
      <sz val="20"/>
      <color theme="1"/>
      <name val="Calibri"/>
      <family val="2"/>
      <scheme val="minor"/>
    </font>
    <font>
      <sz val="9"/>
      <color indexed="81"/>
      <name val="Tahoma"/>
      <family val="2"/>
    </font>
    <font>
      <b/>
      <sz val="9"/>
      <color indexed="81"/>
      <name val="Tahoma"/>
      <family val="2"/>
    </font>
    <font>
      <i/>
      <sz val="16"/>
      <color theme="1"/>
      <name val="Calibri"/>
      <family val="2"/>
      <scheme val="minor"/>
    </font>
    <font>
      <vertAlign val="subscript"/>
      <sz val="20"/>
      <color theme="1"/>
      <name val="Calibri"/>
      <family val="2"/>
      <scheme val="minor"/>
    </font>
    <font>
      <sz val="18"/>
      <color theme="1"/>
      <name val="Calibri"/>
      <family val="2"/>
      <scheme val="minor"/>
    </font>
    <font>
      <i/>
      <sz val="22"/>
      <color theme="1"/>
      <name val="Calibri"/>
      <family val="2"/>
      <scheme val="minor"/>
    </font>
    <font>
      <i/>
      <sz val="16"/>
      <color rgb="FFFF0000"/>
      <name val="Calibri"/>
      <family val="2"/>
      <scheme val="minor"/>
    </font>
    <font>
      <vertAlign val="subscript"/>
      <sz val="11"/>
      <color theme="1"/>
      <name val="Calibri"/>
      <family val="2"/>
      <scheme val="minor"/>
    </font>
    <font>
      <b/>
      <i/>
      <sz val="11"/>
      <color theme="1"/>
      <name val="Calibri"/>
      <family val="2"/>
      <scheme val="minor"/>
    </font>
    <font>
      <b/>
      <i/>
      <vertAlign val="subscript"/>
      <sz val="11"/>
      <color theme="1"/>
      <name val="Calibri"/>
      <family val="2"/>
      <scheme val="minor"/>
    </font>
    <font>
      <i/>
      <sz val="11"/>
      <color theme="1"/>
      <name val="Calibri"/>
      <family val="2"/>
      <scheme val="minor"/>
    </font>
    <font>
      <sz val="11"/>
      <color theme="0"/>
      <name val="Calibri"/>
      <family val="2"/>
      <scheme val="minor"/>
    </font>
    <font>
      <b/>
      <sz val="14"/>
      <color theme="1"/>
      <name val="Calibri"/>
      <family val="2"/>
      <scheme val="minor"/>
    </font>
    <font>
      <b/>
      <vertAlign val="subscript"/>
      <sz val="11"/>
      <color theme="1"/>
      <name val="Calibri"/>
      <family val="2"/>
      <scheme val="minor"/>
    </font>
    <font>
      <b/>
      <sz val="14"/>
      <color theme="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rgb="FF00B050"/>
        <bgColor indexed="64"/>
      </patternFill>
    </fill>
    <fill>
      <patternFill patternType="solid">
        <fgColor rgb="FF00B0F0"/>
        <bgColor indexed="64"/>
      </patternFill>
    </fill>
    <fill>
      <patternFill patternType="solid">
        <fgColor rgb="FF7030A0"/>
        <bgColor indexed="64"/>
      </patternFill>
    </fill>
    <fill>
      <patternFill patternType="solid">
        <fgColor theme="4"/>
        <bgColor indexed="64"/>
      </patternFill>
    </fill>
    <fill>
      <patternFill patternType="solid">
        <fgColor theme="2" tint="-0.249977111117893"/>
        <bgColor indexed="64"/>
      </patternFill>
    </fill>
    <fill>
      <patternFill patternType="solid">
        <fgColor theme="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7"/>
        <bgColor indexed="64"/>
      </patternFill>
    </fill>
    <fill>
      <patternFill patternType="solid">
        <fgColor theme="8"/>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7">
    <xf numFmtId="0" fontId="0" fillId="0" borderId="0" xfId="0"/>
    <xf numFmtId="0" fontId="2"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Fill="1" applyBorder="1"/>
    <xf numFmtId="0" fontId="2" fillId="0" borderId="2" xfId="0" applyFont="1" applyFill="1" applyBorder="1"/>
    <xf numFmtId="0" fontId="2" fillId="0" borderId="3" xfId="0" applyFont="1" applyFill="1" applyBorder="1"/>
    <xf numFmtId="0" fontId="2" fillId="0" borderId="5" xfId="0" applyFont="1" applyFill="1" applyBorder="1"/>
    <xf numFmtId="0" fontId="2" fillId="0" borderId="0" xfId="0" applyFont="1" applyFill="1" applyBorder="1"/>
    <xf numFmtId="0" fontId="2" fillId="0" borderId="6" xfId="0" applyFont="1" applyFill="1" applyBorder="1"/>
    <xf numFmtId="0" fontId="2" fillId="4" borderId="7" xfId="0" applyFont="1" applyFill="1" applyBorder="1"/>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 xfId="0" applyFont="1" applyFill="1" applyBorder="1"/>
    <xf numFmtId="0" fontId="5" fillId="0" borderId="1" xfId="0" applyFont="1" applyFill="1" applyBorder="1"/>
    <xf numFmtId="0" fontId="5" fillId="0" borderId="2" xfId="0" applyFont="1" applyFill="1" applyBorder="1"/>
    <xf numFmtId="0" fontId="5" fillId="0" borderId="3" xfId="0" applyFont="1" applyFill="1" applyBorder="1"/>
    <xf numFmtId="0" fontId="2" fillId="4" borderId="5" xfId="0" applyFont="1" applyFill="1" applyBorder="1"/>
    <xf numFmtId="0" fontId="5" fillId="0" borderId="5" xfId="0" applyFont="1" applyFill="1" applyBorder="1"/>
    <xf numFmtId="0" fontId="5" fillId="0" borderId="0" xfId="0" applyFont="1" applyFill="1" applyBorder="1"/>
    <xf numFmtId="0" fontId="5" fillId="0" borderId="6" xfId="0" applyFont="1" applyFill="1" applyBorder="1"/>
    <xf numFmtId="0" fontId="2" fillId="0" borderId="5" xfId="0" applyFont="1" applyBorder="1"/>
    <xf numFmtId="0" fontId="2" fillId="0" borderId="0" xfId="0" applyFont="1" applyBorder="1"/>
    <xf numFmtId="0" fontId="2" fillId="0" borderId="6" xfId="0" applyFont="1" applyBorder="1"/>
    <xf numFmtId="0" fontId="5" fillId="0" borderId="7" xfId="0" applyFont="1" applyFill="1" applyBorder="1"/>
    <xf numFmtId="0" fontId="5" fillId="0" borderId="8" xfId="0" applyFont="1" applyFill="1" applyBorder="1"/>
    <xf numFmtId="0" fontId="5" fillId="0" borderId="9" xfId="0" applyFont="1" applyFill="1" applyBorder="1"/>
    <xf numFmtId="0" fontId="2" fillId="0" borderId="7" xfId="0" applyFont="1" applyBorder="1"/>
    <xf numFmtId="0" fontId="2" fillId="0" borderId="8" xfId="0" applyFont="1" applyBorder="1"/>
    <xf numFmtId="0" fontId="2" fillId="0" borderId="9" xfId="0" applyFont="1" applyBorder="1"/>
    <xf numFmtId="0" fontId="2" fillId="0" borderId="1" xfId="0" applyFont="1" applyBorder="1"/>
    <xf numFmtId="0" fontId="2" fillId="0" borderId="2" xfId="0" applyFont="1" applyBorder="1"/>
    <xf numFmtId="0" fontId="2" fillId="0" borderId="3" xfId="0" applyFont="1" applyBorder="1"/>
    <xf numFmtId="0" fontId="0" fillId="0" borderId="11" xfId="0" applyBorder="1"/>
    <xf numFmtId="0" fontId="0" fillId="0" borderId="0" xfId="0" applyFont="1"/>
    <xf numFmtId="0" fontId="0" fillId="0" borderId="12" xfId="0" applyBorder="1"/>
    <xf numFmtId="0" fontId="0" fillId="0" borderId="0" xfId="0" applyFont="1" applyBorder="1"/>
    <xf numFmtId="0" fontId="0" fillId="0" borderId="0" xfId="0" applyBorder="1"/>
    <xf numFmtId="0" fontId="0" fillId="0" borderId="15" xfId="0" applyBorder="1"/>
    <xf numFmtId="0" fontId="0" fillId="0" borderId="16" xfId="0" applyFont="1" applyBorder="1"/>
    <xf numFmtId="1" fontId="0" fillId="0" borderId="0" xfId="0" applyNumberFormat="1" applyFont="1" applyBorder="1"/>
    <xf numFmtId="1" fontId="0" fillId="0" borderId="14" xfId="0" applyNumberFormat="1" applyFont="1" applyBorder="1"/>
    <xf numFmtId="1" fontId="0" fillId="0" borderId="16" xfId="0" applyNumberFormat="1" applyFont="1" applyBorder="1"/>
    <xf numFmtId="1" fontId="0" fillId="0" borderId="17" xfId="0" applyNumberFormat="1" applyFont="1" applyBorder="1"/>
    <xf numFmtId="0" fontId="0" fillId="0" borderId="13" xfId="0" applyBorder="1"/>
    <xf numFmtId="0" fontId="2" fillId="0" borderId="7" xfId="0" applyFont="1" applyBorder="1" applyAlignment="1">
      <alignment horizontal="left"/>
    </xf>
    <xf numFmtId="0" fontId="6" fillId="10" borderId="1" xfId="0" applyFont="1" applyFill="1" applyBorder="1"/>
    <xf numFmtId="0" fontId="6" fillId="11" borderId="5" xfId="0" applyFont="1" applyFill="1" applyBorder="1"/>
    <xf numFmtId="0" fontId="6" fillId="9" borderId="5" xfId="0" applyFont="1" applyFill="1" applyBorder="1"/>
    <xf numFmtId="0" fontId="6" fillId="12" borderId="5" xfId="0" applyFont="1" applyFill="1" applyBorder="1"/>
    <xf numFmtId="0" fontId="6" fillId="6" borderId="5" xfId="0" applyFont="1" applyFill="1" applyBorder="1"/>
    <xf numFmtId="0" fontId="6" fillId="5" borderId="5" xfId="0" applyFont="1" applyFill="1" applyBorder="1"/>
    <xf numFmtId="0" fontId="6" fillId="13" borderId="5" xfId="0" applyFont="1" applyFill="1" applyBorder="1"/>
    <xf numFmtId="0" fontId="6" fillId="7" borderId="5" xfId="0" applyFont="1" applyFill="1" applyBorder="1"/>
    <xf numFmtId="0" fontId="6" fillId="7" borderId="7" xfId="0" applyFont="1" applyFill="1" applyBorder="1"/>
    <xf numFmtId="0" fontId="1" fillId="0" borderId="10" xfId="0" applyFont="1" applyBorder="1"/>
    <xf numFmtId="0" fontId="0" fillId="0" borderId="14" xfId="0" applyFont="1" applyBorder="1"/>
    <xf numFmtId="0" fontId="0" fillId="0" borderId="17" xfId="0" applyFont="1" applyBorder="1"/>
    <xf numFmtId="0" fontId="0" fillId="0" borderId="11" xfId="0" applyFont="1" applyBorder="1" applyAlignment="1">
      <alignment horizontal="center"/>
    </xf>
    <xf numFmtId="0" fontId="0" fillId="0" borderId="13" xfId="0" applyFont="1" applyBorder="1" applyAlignment="1">
      <alignment horizontal="center"/>
    </xf>
    <xf numFmtId="0" fontId="0" fillId="0" borderId="5" xfId="0" applyBorder="1"/>
    <xf numFmtId="0" fontId="10" fillId="0" borderId="0" xfId="0" applyFont="1"/>
    <xf numFmtId="0" fontId="2" fillId="0" borderId="18" xfId="0" applyFont="1" applyBorder="1"/>
    <xf numFmtId="164" fontId="0" fillId="0" borderId="0" xfId="0" applyNumberFormat="1" applyFont="1" applyBorder="1"/>
    <xf numFmtId="0" fontId="2" fillId="0" borderId="19" xfId="0" applyFont="1" applyBorder="1"/>
    <xf numFmtId="0" fontId="7" fillId="0" borderId="4" xfId="0" applyFont="1" applyBorder="1" applyAlignment="1">
      <alignment horizontal="center"/>
    </xf>
    <xf numFmtId="0" fontId="4" fillId="2" borderId="4" xfId="0" applyFont="1" applyFill="1" applyBorder="1" applyAlignment="1">
      <alignment horizontal="center"/>
    </xf>
    <xf numFmtId="0" fontId="6" fillId="5" borderId="4" xfId="0" applyFont="1" applyFill="1" applyBorder="1" applyAlignment="1">
      <alignment horizontal="center"/>
    </xf>
    <xf numFmtId="0" fontId="6" fillId="8" borderId="4" xfId="0" applyFont="1" applyFill="1" applyBorder="1" applyAlignment="1">
      <alignment horizontal="center"/>
    </xf>
    <xf numFmtId="1" fontId="6" fillId="3" borderId="1" xfId="0" applyNumberFormat="1" applyFont="1" applyFill="1" applyBorder="1"/>
    <xf numFmtId="1" fontId="6" fillId="3" borderId="2" xfId="0" applyNumberFormat="1" applyFont="1" applyFill="1" applyBorder="1"/>
    <xf numFmtId="1" fontId="6" fillId="3" borderId="3" xfId="0" applyNumberFormat="1" applyFont="1" applyFill="1" applyBorder="1"/>
    <xf numFmtId="1" fontId="6" fillId="5" borderId="5" xfId="0" applyNumberFormat="1" applyFont="1" applyFill="1" applyBorder="1"/>
    <xf numFmtId="1" fontId="6" fillId="5" borderId="0" xfId="0" applyNumberFormat="1" applyFont="1" applyFill="1" applyBorder="1"/>
    <xf numFmtId="1" fontId="6" fillId="5" borderId="6" xfId="0" applyNumberFormat="1" applyFont="1" applyFill="1" applyBorder="1"/>
    <xf numFmtId="1" fontId="4" fillId="0" borderId="5" xfId="0" applyNumberFormat="1" applyFont="1" applyBorder="1"/>
    <xf numFmtId="1" fontId="4" fillId="0" borderId="0" xfId="0" applyNumberFormat="1" applyFont="1" applyBorder="1"/>
    <xf numFmtId="1" fontId="4" fillId="0" borderId="6" xfId="0" applyNumberFormat="1" applyFont="1" applyBorder="1"/>
    <xf numFmtId="0" fontId="4" fillId="0" borderId="0" xfId="0" applyFont="1" applyBorder="1"/>
    <xf numFmtId="0" fontId="6" fillId="5" borderId="1" xfId="0" applyFont="1" applyFill="1" applyBorder="1"/>
    <xf numFmtId="0" fontId="6" fillId="5" borderId="2" xfId="0" applyFont="1" applyFill="1" applyBorder="1"/>
    <xf numFmtId="1" fontId="6" fillId="8" borderId="7" xfId="0" applyNumberFormat="1" applyFont="1" applyFill="1" applyBorder="1"/>
    <xf numFmtId="1" fontId="6" fillId="8" borderId="8" xfId="0" applyNumberFormat="1" applyFont="1" applyFill="1" applyBorder="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4" fillId="0" borderId="19" xfId="0" applyFont="1" applyBorder="1"/>
    <xf numFmtId="0" fontId="4" fillId="0" borderId="18" xfId="0" applyFont="1" applyBorder="1"/>
    <xf numFmtId="0" fontId="4" fillId="0" borderId="20" xfId="0" applyFont="1" applyBorder="1"/>
    <xf numFmtId="0" fontId="0" fillId="0" borderId="0" xfId="0" applyAlignment="1">
      <alignment horizontal="center"/>
    </xf>
    <xf numFmtId="0" fontId="6" fillId="5" borderId="3" xfId="0" applyFont="1" applyFill="1" applyBorder="1"/>
    <xf numFmtId="0" fontId="12" fillId="0" borderId="0" xfId="0" applyFont="1"/>
    <xf numFmtId="0" fontId="6" fillId="3" borderId="7" xfId="0" applyFont="1" applyFill="1" applyBorder="1"/>
    <xf numFmtId="0" fontId="2" fillId="0" borderId="20" xfId="0" applyFont="1" applyBorder="1"/>
    <xf numFmtId="0" fontId="2" fillId="0" borderId="6" xfId="0" applyFont="1" applyBorder="1" applyAlignment="1">
      <alignment horizontal="center"/>
    </xf>
    <xf numFmtId="0" fontId="6" fillId="5" borderId="0" xfId="0" applyFont="1" applyFill="1" applyBorder="1"/>
    <xf numFmtId="0" fontId="6" fillId="5" borderId="6" xfId="0" applyFont="1" applyFill="1" applyBorder="1"/>
    <xf numFmtId="1" fontId="6" fillId="8" borderId="1" xfId="0" applyNumberFormat="1" applyFont="1" applyFill="1" applyBorder="1"/>
    <xf numFmtId="1" fontId="6" fillId="8" borderId="2" xfId="0" applyNumberFormat="1" applyFont="1" applyFill="1" applyBorder="1"/>
    <xf numFmtId="1" fontId="6" fillId="8" borderId="3" xfId="0" applyNumberFormat="1" applyFont="1" applyFill="1" applyBorder="1"/>
    <xf numFmtId="0" fontId="6" fillId="0" borderId="18" xfId="0" applyFont="1" applyFill="1" applyBorder="1" applyAlignment="1">
      <alignment horizontal="center"/>
    </xf>
    <xf numFmtId="0" fontId="7" fillId="0" borderId="18" xfId="0" applyFont="1" applyFill="1" applyBorder="1" applyAlignment="1">
      <alignment horizontal="center"/>
    </xf>
    <xf numFmtId="0" fontId="13" fillId="0" borderId="5" xfId="0" applyFont="1" applyBorder="1" applyAlignment="1">
      <alignment horizontal="right"/>
    </xf>
    <xf numFmtId="0" fontId="13" fillId="0" borderId="7" xfId="0" applyFont="1" applyBorder="1" applyAlignment="1">
      <alignment horizontal="right"/>
    </xf>
    <xf numFmtId="0" fontId="0" fillId="0" borderId="12" xfId="0" applyFill="1" applyBorder="1"/>
    <xf numFmtId="1" fontId="0" fillId="0" borderId="0" xfId="0" applyNumberFormat="1" applyFont="1" applyFill="1" applyBorder="1"/>
    <xf numFmtId="0" fontId="0" fillId="0" borderId="0" xfId="0" applyFont="1" applyFill="1" applyBorder="1"/>
    <xf numFmtId="0" fontId="0" fillId="0" borderId="15" xfId="0" applyFill="1" applyBorder="1"/>
    <xf numFmtId="0" fontId="0" fillId="0" borderId="16" xfId="0" applyFont="1" applyFill="1" applyBorder="1"/>
    <xf numFmtId="0" fontId="0" fillId="0" borderId="10" xfId="0" applyBorder="1"/>
    <xf numFmtId="1" fontId="0" fillId="0" borderId="11" xfId="0" applyNumberFormat="1" applyFont="1" applyBorder="1"/>
    <xf numFmtId="1" fontId="0" fillId="0" borderId="11" xfId="0" applyNumberFormat="1" applyBorder="1"/>
    <xf numFmtId="1" fontId="0" fillId="0" borderId="13" xfId="0" applyNumberFormat="1" applyBorder="1"/>
    <xf numFmtId="1" fontId="0" fillId="0" borderId="0" xfId="0" applyNumberFormat="1" applyBorder="1"/>
    <xf numFmtId="1" fontId="0" fillId="0" borderId="14" xfId="0" applyNumberFormat="1" applyBorder="1"/>
    <xf numFmtId="0" fontId="0" fillId="0" borderId="16" xfId="0" applyBorder="1"/>
    <xf numFmtId="1" fontId="0" fillId="0" borderId="16" xfId="0" applyNumberFormat="1" applyBorder="1"/>
    <xf numFmtId="1" fontId="0" fillId="0" borderId="17" xfId="0" applyNumberFormat="1" applyBorder="1"/>
    <xf numFmtId="1" fontId="0" fillId="0" borderId="13" xfId="0" applyNumberFormat="1" applyFont="1" applyBorder="1"/>
    <xf numFmtId="164" fontId="0" fillId="0" borderId="14" xfId="0" applyNumberFormat="1" applyFont="1" applyBorder="1"/>
    <xf numFmtId="1" fontId="0" fillId="0" borderId="10" xfId="0" applyNumberFormat="1" applyBorder="1"/>
    <xf numFmtId="1" fontId="0" fillId="0" borderId="12" xfId="0" applyNumberFormat="1" applyBorder="1"/>
    <xf numFmtId="1" fontId="0" fillId="0" borderId="15" xfId="0" applyNumberFormat="1" applyBorder="1"/>
    <xf numFmtId="0" fontId="0" fillId="0" borderId="0" xfId="0" applyFill="1" applyBorder="1"/>
    <xf numFmtId="0" fontId="0" fillId="0" borderId="0" xfId="0" applyFill="1"/>
    <xf numFmtId="1" fontId="0" fillId="0" borderId="10" xfId="0" applyNumberFormat="1" applyFill="1" applyBorder="1"/>
    <xf numFmtId="1" fontId="0" fillId="0" borderId="11" xfId="0" applyNumberFormat="1" applyFill="1" applyBorder="1"/>
    <xf numFmtId="1" fontId="0" fillId="0" borderId="13" xfId="0" applyNumberFormat="1" applyFill="1" applyBorder="1"/>
    <xf numFmtId="1" fontId="0" fillId="0" borderId="12" xfId="0" applyNumberFormat="1" applyFill="1" applyBorder="1"/>
    <xf numFmtId="1" fontId="0" fillId="0" borderId="0" xfId="0" applyNumberFormat="1" applyFill="1" applyBorder="1"/>
    <xf numFmtId="1" fontId="0" fillId="0" borderId="14" xfId="0" applyNumberFormat="1" applyFill="1" applyBorder="1"/>
    <xf numFmtId="1" fontId="0" fillId="0" borderId="15" xfId="0" applyNumberFormat="1" applyFill="1" applyBorder="1"/>
    <xf numFmtId="1" fontId="0" fillId="0" borderId="16" xfId="0" applyNumberFormat="1" applyFill="1" applyBorder="1"/>
    <xf numFmtId="1" fontId="0" fillId="0" borderId="17" xfId="0" applyNumberFormat="1" applyFill="1" applyBorder="1"/>
    <xf numFmtId="0" fontId="0" fillId="0" borderId="10" xfId="0" applyFill="1" applyBorder="1"/>
    <xf numFmtId="1" fontId="0" fillId="0" borderId="11" xfId="0" applyNumberFormat="1" applyFont="1" applyFill="1" applyBorder="1"/>
    <xf numFmtId="1" fontId="0" fillId="0" borderId="13" xfId="0" applyNumberFormat="1" applyFont="1" applyFill="1" applyBorder="1"/>
    <xf numFmtId="164" fontId="0" fillId="0" borderId="14" xfId="0" applyNumberFormat="1" applyFont="1" applyFill="1" applyBorder="1"/>
    <xf numFmtId="1" fontId="0" fillId="0" borderId="14" xfId="0" applyNumberFormat="1" applyFont="1" applyFill="1" applyBorder="1"/>
    <xf numFmtId="0" fontId="0" fillId="0" borderId="14" xfId="0" applyFont="1" applyFill="1" applyBorder="1"/>
    <xf numFmtId="0" fontId="0" fillId="0" borderId="17" xfId="0" applyFont="1" applyFill="1" applyBorder="1"/>
    <xf numFmtId="0" fontId="16" fillId="0" borderId="0" xfId="0" applyFont="1"/>
    <xf numFmtId="0" fontId="18" fillId="0" borderId="0" xfId="0" applyFont="1"/>
    <xf numFmtId="1" fontId="0" fillId="0" borderId="12" xfId="0" applyNumberFormat="1" applyFont="1" applyFill="1" applyBorder="1"/>
    <xf numFmtId="0" fontId="16" fillId="0" borderId="21" xfId="0" applyFont="1" applyBorder="1"/>
    <xf numFmtId="0" fontId="16" fillId="0" borderId="22" xfId="0" applyFont="1" applyBorder="1"/>
    <xf numFmtId="0" fontId="16" fillId="0" borderId="23" xfId="0" applyFont="1" applyBorder="1"/>
    <xf numFmtId="0" fontId="18" fillId="0" borderId="16" xfId="0" applyFont="1" applyBorder="1"/>
    <xf numFmtId="0" fontId="16" fillId="0" borderId="16" xfId="0" applyFont="1" applyBorder="1"/>
    <xf numFmtId="0" fontId="0" fillId="0" borderId="14" xfId="0" applyBorder="1"/>
    <xf numFmtId="0" fontId="0" fillId="0" borderId="17" xfId="0" applyBorder="1"/>
    <xf numFmtId="0" fontId="10" fillId="0" borderId="0" xfId="0" applyFont="1" applyAlignment="1">
      <alignment vertical="top"/>
    </xf>
    <xf numFmtId="0" fontId="16" fillId="2" borderId="21" xfId="0" applyFont="1" applyFill="1" applyBorder="1"/>
    <xf numFmtId="0" fontId="16" fillId="2" borderId="22" xfId="0" applyFont="1" applyFill="1" applyBorder="1"/>
    <xf numFmtId="0" fontId="16" fillId="2" borderId="23" xfId="0" applyFont="1" applyFill="1" applyBorder="1"/>
    <xf numFmtId="0" fontId="10" fillId="0" borderId="0" xfId="0" applyFont="1" applyAlignment="1">
      <alignment horizontal="right"/>
    </xf>
    <xf numFmtId="0" fontId="0" fillId="0" borderId="0" xfId="0" applyAlignment="1">
      <alignment wrapText="1"/>
    </xf>
    <xf numFmtId="0" fontId="1" fillId="0" borderId="0" xfId="0" applyFont="1"/>
    <xf numFmtId="0" fontId="20" fillId="0" borderId="0" xfId="0" applyFont="1"/>
    <xf numFmtId="0" fontId="0" fillId="0" borderId="0" xfId="0" applyAlignment="1">
      <alignment horizontal="left" indent="2"/>
    </xf>
    <xf numFmtId="0" fontId="0" fillId="0" borderId="0" xfId="0" applyAlignment="1">
      <alignment horizontal="left" wrapText="1" indent="2"/>
    </xf>
    <xf numFmtId="0" fontId="0" fillId="0" borderId="0" xfId="0" applyFont="1" applyAlignment="1">
      <alignment horizontal="left" wrapText="1" indent="2"/>
    </xf>
    <xf numFmtId="0" fontId="1" fillId="0" borderId="0" xfId="0" applyFont="1" applyAlignment="1"/>
    <xf numFmtId="0" fontId="22" fillId="14" borderId="0" xfId="0" applyFont="1" applyFill="1"/>
    <xf numFmtId="0" fontId="19" fillId="14" borderId="0" xfId="0" applyFont="1" applyFill="1"/>
    <xf numFmtId="0" fontId="18" fillId="0" borderId="24" xfId="0" applyFont="1" applyBorder="1" applyAlignment="1">
      <alignment wrapText="1"/>
    </xf>
    <xf numFmtId="0" fontId="0" fillId="0" borderId="0" xfId="0" applyFont="1" applyAlignment="1">
      <alignment horizontal="left" indent="2"/>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0" borderId="0" xfId="0" applyFont="1" applyAlignment="1">
      <alignment horizontal="center" vertical="center"/>
    </xf>
    <xf numFmtId="0" fontId="12" fillId="0" borderId="8" xfId="0" applyFont="1" applyBorder="1" applyAlignment="1">
      <alignment horizontal="center"/>
    </xf>
    <xf numFmtId="0" fontId="0" fillId="0" borderId="0" xfId="0" applyBorder="1" applyAlignment="1">
      <alignment horizontal="center" wrapText="1"/>
    </xf>
    <xf numFmtId="0" fontId="0" fillId="0" borderId="16"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r>
              <a:rPr lang="en-US"/>
              <a:t>CO</a:t>
            </a:r>
            <a:r>
              <a:rPr lang="en-US" baseline="-25000"/>
              <a:t>2</a:t>
            </a:r>
            <a:r>
              <a:rPr lang="en-US"/>
              <a:t> and Water Use (by</a:t>
            </a:r>
            <a:r>
              <a:rPr lang="en-US" baseline="0"/>
              <a:t> team)</a:t>
            </a:r>
            <a:endParaRPr lang="en-US"/>
          </a:p>
        </c:rich>
      </c:tx>
      <c:layout>
        <c:manualLayout>
          <c:xMode val="edge"/>
          <c:yMode val="edge"/>
          <c:x val="0.24785307478576485"/>
          <c:y val="3.3333343054343267E-2"/>
        </c:manualLayout>
      </c:layout>
      <c:overlay val="0"/>
      <c:spPr>
        <a:noFill/>
        <a:ln>
          <a:noFill/>
        </a:ln>
        <a:effectLst/>
      </c:spPr>
    </c:title>
    <c:autoTitleDeleted val="0"/>
    <c:plotArea>
      <c:layout>
        <c:manualLayout>
          <c:layoutTarget val="inner"/>
          <c:xMode val="edge"/>
          <c:yMode val="edge"/>
          <c:x val="0.11251829833692902"/>
          <c:y val="0.16142536876333843"/>
          <c:w val="0.85521790524435604"/>
          <c:h val="0.66205479976688808"/>
        </c:manualLayout>
      </c:layout>
      <c:bubbleChart>
        <c:varyColors val="0"/>
        <c:ser>
          <c:idx val="0"/>
          <c:order val="0"/>
          <c:tx>
            <c:strRef>
              <c:f>'Score and Rank'!$A$28</c:f>
              <c:strCache>
                <c:ptCount val="1"/>
                <c:pt idx="0">
                  <c:v>Water use</c:v>
                </c:pt>
              </c:strCache>
            </c:strRef>
          </c:tx>
          <c:spPr>
            <a:ln w="25400">
              <a:noFill/>
            </a:ln>
          </c:spPr>
          <c:invertIfNegative val="0"/>
          <c:xVal>
            <c:strRef>
              <c:f>'Score and Rank'!$B$2:$F$2</c:f>
              <c:strCache>
                <c:ptCount val="5"/>
                <c:pt idx="0">
                  <c:v>Team 1</c:v>
                </c:pt>
                <c:pt idx="1">
                  <c:v>Team 2</c:v>
                </c:pt>
                <c:pt idx="2">
                  <c:v>Team 3</c:v>
                </c:pt>
                <c:pt idx="3">
                  <c:v>Team 4</c:v>
                </c:pt>
                <c:pt idx="4">
                  <c:v>Team 5</c:v>
                </c:pt>
              </c:strCache>
            </c:strRef>
          </c:xVal>
          <c:yVal>
            <c:numRef>
              <c:f>'Score and Rank'!$B$26:$F$26</c:f>
              <c:numCache>
                <c:formatCode>General</c:formatCode>
                <c:ptCount val="5"/>
                <c:pt idx="0">
                  <c:v>0</c:v>
                </c:pt>
                <c:pt idx="1">
                  <c:v>0</c:v>
                </c:pt>
                <c:pt idx="2">
                  <c:v>0</c:v>
                </c:pt>
                <c:pt idx="3">
                  <c:v>0</c:v>
                </c:pt>
                <c:pt idx="4">
                  <c:v>0</c:v>
                </c:pt>
              </c:numCache>
            </c:numRef>
          </c:yVal>
          <c:bubbleSize>
            <c:numRef>
              <c:f>'Score and Rank'!$B$28:$F$28</c:f>
              <c:numCache>
                <c:formatCode>0</c:formatCode>
                <c:ptCount val="5"/>
                <c:pt idx="0">
                  <c:v>0</c:v>
                </c:pt>
                <c:pt idx="1">
                  <c:v>0</c:v>
                </c:pt>
                <c:pt idx="2">
                  <c:v>0</c:v>
                </c:pt>
                <c:pt idx="3">
                  <c:v>0</c:v>
                </c:pt>
                <c:pt idx="4">
                  <c:v>0</c:v>
                </c:pt>
              </c:numCache>
            </c:numRef>
          </c:bubbleSize>
          <c:bubble3D val="0"/>
          <c:extLst>
            <c:ext xmlns:c16="http://schemas.microsoft.com/office/drawing/2014/chart" uri="{C3380CC4-5D6E-409C-BE32-E72D297353CC}">
              <c16:uniqueId val="{00000000-6091-4D45-A0FD-42B13B21A73E}"/>
            </c:ext>
          </c:extLst>
        </c:ser>
        <c:dLbls>
          <c:showLegendKey val="0"/>
          <c:showVal val="0"/>
          <c:showCatName val="0"/>
          <c:showSerName val="0"/>
          <c:showPercent val="0"/>
          <c:showBubbleSize val="0"/>
        </c:dLbls>
        <c:bubbleScale val="100"/>
        <c:showNegBubbles val="0"/>
        <c:axId val="226920336"/>
        <c:axId val="226942440"/>
      </c:bubbleChart>
      <c:valAx>
        <c:axId val="226920336"/>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26942440"/>
        <c:crosses val="autoZero"/>
        <c:crossBetween val="midCat"/>
      </c:valAx>
      <c:valAx>
        <c:axId val="226942440"/>
        <c:scaling>
          <c:orientation val="minMax"/>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n-US"/>
                  <a:t>CO</a:t>
                </a:r>
                <a:r>
                  <a:rPr lang="en-US" baseline="-25000"/>
                  <a:t>2</a:t>
                </a:r>
                <a:r>
                  <a:rPr lang="en-US"/>
                  <a:t> emissions</a:t>
                </a:r>
              </a:p>
            </c:rich>
          </c:tx>
          <c:layout>
            <c:manualLayout>
              <c:xMode val="edge"/>
              <c:yMode val="edge"/>
              <c:x val="4.2804306248677461E-2"/>
              <c:y val="0.29604111870046507"/>
            </c:manualLayout>
          </c:layout>
          <c:overlay val="0"/>
          <c:spPr>
            <a:noFill/>
            <a:ln>
              <a:noFill/>
            </a:ln>
            <a:effectLst/>
          </c:spPr>
        </c:title>
        <c:numFmt formatCode="General" sourceLinked="1"/>
        <c:majorTickMark val="none"/>
        <c:minorTickMark val="none"/>
        <c:tickLblPos val="none"/>
        <c:crossAx val="226920336"/>
        <c:crossesAt val="0"/>
        <c:crossBetween val="midCat"/>
      </c:valAx>
      <c:spPr>
        <a:noFill/>
        <a:ln>
          <a:noFill/>
        </a:ln>
        <a:effectLst/>
      </c:spPr>
    </c:plotArea>
    <c:plotVisOnly val="1"/>
    <c:dispBlanksAs val="gap"/>
    <c:showDLblsOverMax val="0"/>
  </c:chart>
  <c:spPr>
    <a:solidFill>
      <a:schemeClr val="lt1"/>
    </a:solidFill>
    <a:ln w="25400" cap="flat" cmpd="sng" algn="ctr">
      <a:solidFill>
        <a:schemeClr val="accent1"/>
      </a:solidFill>
      <a:prstDash val="solid"/>
      <a:round/>
    </a:ln>
    <a:effectLst>
      <a:outerShdw blurRad="50800" dist="38100" dir="2700000" algn="tl" rotWithShape="0">
        <a:prstClr val="black">
          <a:alpha val="40000"/>
        </a:prstClr>
      </a:outerShdw>
    </a:effectLst>
  </c:spPr>
  <c:txPr>
    <a:bodyPr/>
    <a:lstStyle/>
    <a:p>
      <a:pPr>
        <a:defRPr sz="1600" b="1">
          <a:solidFill>
            <a:schemeClr val="dk1"/>
          </a:solidFill>
          <a:latin typeface="+mn-lt"/>
          <a:ea typeface="+mn-ea"/>
          <a:cs typeface="+mn-cs"/>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190502</xdr:colOff>
      <xdr:row>11</xdr:row>
      <xdr:rowOff>133350</xdr:rowOff>
    </xdr:from>
    <xdr:to>
      <xdr:col>0</xdr:col>
      <xdr:colOff>3877197</xdr:colOff>
      <xdr:row>22</xdr:row>
      <xdr:rowOff>49530</xdr:rowOff>
    </xdr:to>
    <xdr:pic>
      <xdr:nvPicPr>
        <xdr:cNvPr id="3" name="Picture 2">
          <a:extLst>
            <a:ext uri="{FF2B5EF4-FFF2-40B4-BE49-F238E27FC236}">
              <a16:creationId xmlns:a16="http://schemas.microsoft.com/office/drawing/2014/main" id="{17EE2D2A-E6F7-4A3D-9BA8-B0F24208048C}"/>
            </a:ext>
          </a:extLst>
        </xdr:cNvPr>
        <xdr:cNvPicPr>
          <a:picLocks noChangeAspect="1"/>
        </xdr:cNvPicPr>
      </xdr:nvPicPr>
      <xdr:blipFill>
        <a:blip xmlns:r="http://schemas.openxmlformats.org/officeDocument/2006/relationships" r:embed="rId1"/>
        <a:stretch>
          <a:fillRect/>
        </a:stretch>
      </xdr:blipFill>
      <xdr:spPr>
        <a:xfrm>
          <a:off x="190502" y="3314700"/>
          <a:ext cx="3686695" cy="2011680"/>
        </a:xfrm>
        <a:prstGeom prst="rect">
          <a:avLst/>
        </a:prstGeom>
        <a:ln w="19050">
          <a:solidFill>
            <a:sysClr val="windowText" lastClr="000000"/>
          </a:solidFill>
        </a:ln>
      </xdr:spPr>
    </xdr:pic>
    <xdr:clientData/>
  </xdr:twoCellAnchor>
  <xdr:twoCellAnchor editAs="oneCell">
    <xdr:from>
      <xdr:col>0</xdr:col>
      <xdr:colOff>5333999</xdr:colOff>
      <xdr:row>6</xdr:row>
      <xdr:rowOff>160149</xdr:rowOff>
    </xdr:from>
    <xdr:to>
      <xdr:col>0</xdr:col>
      <xdr:colOff>5940742</xdr:colOff>
      <xdr:row>8</xdr:row>
      <xdr:rowOff>104775</xdr:rowOff>
    </xdr:to>
    <xdr:pic>
      <xdr:nvPicPr>
        <xdr:cNvPr id="4" name="Picture 3">
          <a:extLst>
            <a:ext uri="{FF2B5EF4-FFF2-40B4-BE49-F238E27FC236}">
              <a16:creationId xmlns:a16="http://schemas.microsoft.com/office/drawing/2014/main" id="{3609D156-6638-4E44-8BCD-571E560E488D}"/>
            </a:ext>
          </a:extLst>
        </xdr:cNvPr>
        <xdr:cNvPicPr>
          <a:picLocks noChangeAspect="1"/>
        </xdr:cNvPicPr>
      </xdr:nvPicPr>
      <xdr:blipFill>
        <a:blip xmlns:r="http://schemas.openxmlformats.org/officeDocument/2006/relationships" r:embed="rId2"/>
        <a:stretch>
          <a:fillRect/>
        </a:stretch>
      </xdr:blipFill>
      <xdr:spPr>
        <a:xfrm>
          <a:off x="5333999" y="1779399"/>
          <a:ext cx="606743" cy="411351"/>
        </a:xfrm>
        <a:prstGeom prst="rect">
          <a:avLst/>
        </a:prstGeom>
        <a:ln w="19050">
          <a:solidFill>
            <a:schemeClr val="tx1"/>
          </a:solidFill>
        </a:ln>
      </xdr:spPr>
    </xdr:pic>
    <xdr:clientData/>
  </xdr:twoCellAnchor>
  <xdr:twoCellAnchor editAs="oneCell">
    <xdr:from>
      <xdr:col>0</xdr:col>
      <xdr:colOff>4343401</xdr:colOff>
      <xdr:row>11</xdr:row>
      <xdr:rowOff>133350</xdr:rowOff>
    </xdr:from>
    <xdr:to>
      <xdr:col>4</xdr:col>
      <xdr:colOff>110664</xdr:colOff>
      <xdr:row>22</xdr:row>
      <xdr:rowOff>49530</xdr:rowOff>
    </xdr:to>
    <xdr:pic>
      <xdr:nvPicPr>
        <xdr:cNvPr id="6" name="Picture 5">
          <a:extLst>
            <a:ext uri="{FF2B5EF4-FFF2-40B4-BE49-F238E27FC236}">
              <a16:creationId xmlns:a16="http://schemas.microsoft.com/office/drawing/2014/main" id="{5481E29E-97E7-49B4-A833-EE9A8F1FA363}"/>
            </a:ext>
          </a:extLst>
        </xdr:cNvPr>
        <xdr:cNvPicPr>
          <a:picLocks noChangeAspect="1"/>
        </xdr:cNvPicPr>
      </xdr:nvPicPr>
      <xdr:blipFill>
        <a:blip xmlns:r="http://schemas.openxmlformats.org/officeDocument/2006/relationships" r:embed="rId3"/>
        <a:stretch>
          <a:fillRect/>
        </a:stretch>
      </xdr:blipFill>
      <xdr:spPr>
        <a:xfrm>
          <a:off x="4343401" y="3314700"/>
          <a:ext cx="3682538" cy="2011680"/>
        </a:xfrm>
        <a:prstGeom prst="rect">
          <a:avLst/>
        </a:prstGeom>
        <a:ln w="19050">
          <a:solidFill>
            <a:schemeClr val="tx1"/>
          </a:solidFill>
        </a:ln>
      </xdr:spPr>
    </xdr:pic>
    <xdr:clientData/>
  </xdr:twoCellAnchor>
  <xdr:twoCellAnchor editAs="oneCell">
    <xdr:from>
      <xdr:col>0</xdr:col>
      <xdr:colOff>219076</xdr:colOff>
      <xdr:row>25</xdr:row>
      <xdr:rowOff>85726</xdr:rowOff>
    </xdr:from>
    <xdr:to>
      <xdr:col>0</xdr:col>
      <xdr:colOff>4069538</xdr:colOff>
      <xdr:row>27</xdr:row>
      <xdr:rowOff>19050</xdr:rowOff>
    </xdr:to>
    <xdr:pic>
      <xdr:nvPicPr>
        <xdr:cNvPr id="7" name="Picture 6">
          <a:extLst>
            <a:ext uri="{FF2B5EF4-FFF2-40B4-BE49-F238E27FC236}">
              <a16:creationId xmlns:a16="http://schemas.microsoft.com/office/drawing/2014/main" id="{FCB74CD2-D046-4290-BE5D-0DDA2BA29C78}"/>
            </a:ext>
          </a:extLst>
        </xdr:cNvPr>
        <xdr:cNvPicPr>
          <a:picLocks noChangeAspect="1"/>
        </xdr:cNvPicPr>
      </xdr:nvPicPr>
      <xdr:blipFill>
        <a:blip xmlns:r="http://schemas.openxmlformats.org/officeDocument/2006/relationships" r:embed="rId4"/>
        <a:stretch>
          <a:fillRect/>
        </a:stretch>
      </xdr:blipFill>
      <xdr:spPr>
        <a:xfrm>
          <a:off x="219076" y="5934076"/>
          <a:ext cx="3850462" cy="314324"/>
        </a:xfrm>
        <a:prstGeom prst="rect">
          <a:avLst/>
        </a:prstGeom>
        <a:ln w="19050">
          <a:solidFill>
            <a:schemeClr val="tx1"/>
          </a:solidFill>
        </a:ln>
      </xdr:spPr>
    </xdr:pic>
    <xdr:clientData/>
  </xdr:twoCellAnchor>
  <xdr:twoCellAnchor>
    <xdr:from>
      <xdr:col>0</xdr:col>
      <xdr:colOff>342900</xdr:colOff>
      <xdr:row>29</xdr:row>
      <xdr:rowOff>9525</xdr:rowOff>
    </xdr:from>
    <xdr:to>
      <xdr:col>0</xdr:col>
      <xdr:colOff>1438275</xdr:colOff>
      <xdr:row>32</xdr:row>
      <xdr:rowOff>47625</xdr:rowOff>
    </xdr:to>
    <xdr:sp macro="" textlink="">
      <xdr:nvSpPr>
        <xdr:cNvPr id="8" name="TextBox 7">
          <a:extLst>
            <a:ext uri="{FF2B5EF4-FFF2-40B4-BE49-F238E27FC236}">
              <a16:creationId xmlns:a16="http://schemas.microsoft.com/office/drawing/2014/main" id="{2077F561-E8CA-4CBF-BE3B-17D974C9DBE5}"/>
            </a:ext>
          </a:extLst>
        </xdr:cNvPr>
        <xdr:cNvSpPr txBox="1"/>
      </xdr:nvSpPr>
      <xdr:spPr>
        <a:xfrm>
          <a:off x="342900" y="6286500"/>
          <a:ext cx="109537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i="1"/>
            <a:t>Missing</a:t>
          </a:r>
          <a:r>
            <a:rPr lang="en-US" sz="1100" i="1" baseline="0"/>
            <a:t> pieces, 1 small piece is needed.</a:t>
          </a:r>
        </a:p>
        <a:p>
          <a:pPr algn="ctr"/>
          <a:endParaRPr lang="en-US" sz="1100" i="1"/>
        </a:p>
      </xdr:txBody>
    </xdr:sp>
    <xdr:clientData/>
  </xdr:twoCellAnchor>
  <xdr:twoCellAnchor>
    <xdr:from>
      <xdr:col>0</xdr:col>
      <xdr:colOff>1657350</xdr:colOff>
      <xdr:row>29</xdr:row>
      <xdr:rowOff>0</xdr:rowOff>
    </xdr:from>
    <xdr:to>
      <xdr:col>0</xdr:col>
      <xdr:colOff>2752725</xdr:colOff>
      <xdr:row>32</xdr:row>
      <xdr:rowOff>38100</xdr:rowOff>
    </xdr:to>
    <xdr:sp macro="" textlink="">
      <xdr:nvSpPr>
        <xdr:cNvPr id="9" name="TextBox 8">
          <a:extLst>
            <a:ext uri="{FF2B5EF4-FFF2-40B4-BE49-F238E27FC236}">
              <a16:creationId xmlns:a16="http://schemas.microsoft.com/office/drawing/2014/main" id="{22AC450B-EB60-4CBF-A750-A6FDE1067097}"/>
            </a:ext>
          </a:extLst>
        </xdr:cNvPr>
        <xdr:cNvSpPr txBox="1"/>
      </xdr:nvSpPr>
      <xdr:spPr>
        <a:xfrm>
          <a:off x="1657350" y="6276975"/>
          <a:ext cx="109537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i="1" baseline="0"/>
            <a:t>Too few pieces.  16 grid squares not covered.</a:t>
          </a:r>
        </a:p>
        <a:p>
          <a:pPr algn="ctr"/>
          <a:endParaRPr lang="en-US" sz="1100" i="1"/>
        </a:p>
      </xdr:txBody>
    </xdr:sp>
    <xdr:clientData/>
  </xdr:twoCellAnchor>
  <xdr:twoCellAnchor>
    <xdr:from>
      <xdr:col>0</xdr:col>
      <xdr:colOff>2847975</xdr:colOff>
      <xdr:row>28</xdr:row>
      <xdr:rowOff>66676</xdr:rowOff>
    </xdr:from>
    <xdr:to>
      <xdr:col>0</xdr:col>
      <xdr:colOff>4171950</xdr:colOff>
      <xdr:row>33</xdr:row>
      <xdr:rowOff>114300</xdr:rowOff>
    </xdr:to>
    <xdr:sp macro="" textlink="">
      <xdr:nvSpPr>
        <xdr:cNvPr id="10" name="TextBox 9">
          <a:extLst>
            <a:ext uri="{FF2B5EF4-FFF2-40B4-BE49-F238E27FC236}">
              <a16:creationId xmlns:a16="http://schemas.microsoft.com/office/drawing/2014/main" id="{48DD2827-9D17-4AC8-B8FE-0FB1FD686AF5}"/>
            </a:ext>
          </a:extLst>
        </xdr:cNvPr>
        <xdr:cNvSpPr txBox="1"/>
      </xdr:nvSpPr>
      <xdr:spPr>
        <a:xfrm>
          <a:off x="2847975" y="6343651"/>
          <a:ext cx="1323975"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i="1" baseline="0"/>
            <a:t>Too  many pieces.  Try recounting. Or, the students may have gone past the white grid.</a:t>
          </a:r>
        </a:p>
        <a:p>
          <a:pPr algn="ctr"/>
          <a:endParaRPr lang="en-US" sz="1100" i="1"/>
        </a:p>
      </xdr:txBody>
    </xdr:sp>
    <xdr:clientData/>
  </xdr:twoCellAnchor>
  <xdr:twoCellAnchor>
    <xdr:from>
      <xdr:col>0</xdr:col>
      <xdr:colOff>4467225</xdr:colOff>
      <xdr:row>26</xdr:row>
      <xdr:rowOff>133350</xdr:rowOff>
    </xdr:from>
    <xdr:to>
      <xdr:col>0</xdr:col>
      <xdr:colOff>5429250</xdr:colOff>
      <xdr:row>29</xdr:row>
      <xdr:rowOff>171450</xdr:rowOff>
    </xdr:to>
    <xdr:sp macro="" textlink="">
      <xdr:nvSpPr>
        <xdr:cNvPr id="11" name="TextBox 10">
          <a:extLst>
            <a:ext uri="{FF2B5EF4-FFF2-40B4-BE49-F238E27FC236}">
              <a16:creationId xmlns:a16="http://schemas.microsoft.com/office/drawing/2014/main" id="{4DFAEB3C-72A4-4927-9E2E-492AD04ED8A3}"/>
            </a:ext>
          </a:extLst>
        </xdr:cNvPr>
        <xdr:cNvSpPr txBox="1"/>
      </xdr:nvSpPr>
      <xdr:spPr>
        <a:xfrm>
          <a:off x="4467225" y="5838825"/>
          <a:ext cx="96202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i="1" baseline="0"/>
            <a:t>Zeroes and green checks.  Good!</a:t>
          </a:r>
        </a:p>
        <a:p>
          <a:pPr algn="ctr"/>
          <a:endParaRPr lang="en-US" sz="1100" i="1"/>
        </a:p>
      </xdr:txBody>
    </xdr:sp>
    <xdr:clientData/>
  </xdr:twoCellAnchor>
  <xdr:twoCellAnchor editAs="oneCell">
    <xdr:from>
      <xdr:col>0</xdr:col>
      <xdr:colOff>247651</xdr:colOff>
      <xdr:row>37</xdr:row>
      <xdr:rowOff>142696</xdr:rowOff>
    </xdr:from>
    <xdr:to>
      <xdr:col>0</xdr:col>
      <xdr:colOff>4476751</xdr:colOff>
      <xdr:row>41</xdr:row>
      <xdr:rowOff>95071</xdr:rowOff>
    </xdr:to>
    <xdr:pic>
      <xdr:nvPicPr>
        <xdr:cNvPr id="12" name="Picture 11">
          <a:extLst>
            <a:ext uri="{FF2B5EF4-FFF2-40B4-BE49-F238E27FC236}">
              <a16:creationId xmlns:a16="http://schemas.microsoft.com/office/drawing/2014/main" id="{62F28119-5D3B-4C7E-83D9-850490FBCAB4}"/>
            </a:ext>
          </a:extLst>
        </xdr:cNvPr>
        <xdr:cNvPicPr>
          <a:picLocks noChangeAspect="1"/>
        </xdr:cNvPicPr>
      </xdr:nvPicPr>
      <xdr:blipFill>
        <a:blip xmlns:r="http://schemas.openxmlformats.org/officeDocument/2006/relationships" r:embed="rId5"/>
        <a:stretch>
          <a:fillRect/>
        </a:stretch>
      </xdr:blipFill>
      <xdr:spPr>
        <a:xfrm>
          <a:off x="247651" y="8086546"/>
          <a:ext cx="4229100" cy="714375"/>
        </a:xfrm>
        <a:prstGeom prst="rect">
          <a:avLst/>
        </a:prstGeom>
        <a:ln w="19050">
          <a:solidFill>
            <a:schemeClr val="tx1"/>
          </a:solidFill>
        </a:ln>
      </xdr:spPr>
    </xdr:pic>
    <xdr:clientData/>
  </xdr:twoCellAnchor>
  <xdr:twoCellAnchor editAs="oneCell">
    <xdr:from>
      <xdr:col>0</xdr:col>
      <xdr:colOff>266701</xdr:colOff>
      <xdr:row>44</xdr:row>
      <xdr:rowOff>133350</xdr:rowOff>
    </xdr:from>
    <xdr:to>
      <xdr:col>0</xdr:col>
      <xdr:colOff>4519015</xdr:colOff>
      <xdr:row>48</xdr:row>
      <xdr:rowOff>95250</xdr:rowOff>
    </xdr:to>
    <xdr:pic>
      <xdr:nvPicPr>
        <xdr:cNvPr id="13" name="Picture 12">
          <a:extLst>
            <a:ext uri="{FF2B5EF4-FFF2-40B4-BE49-F238E27FC236}">
              <a16:creationId xmlns:a16="http://schemas.microsoft.com/office/drawing/2014/main" id="{2B11F4BB-9D01-487A-A377-85CD92874CC4}"/>
            </a:ext>
          </a:extLst>
        </xdr:cNvPr>
        <xdr:cNvPicPr>
          <a:picLocks noChangeAspect="1"/>
        </xdr:cNvPicPr>
      </xdr:nvPicPr>
      <xdr:blipFill>
        <a:blip xmlns:r="http://schemas.openxmlformats.org/officeDocument/2006/relationships" r:embed="rId6"/>
        <a:stretch>
          <a:fillRect/>
        </a:stretch>
      </xdr:blipFill>
      <xdr:spPr>
        <a:xfrm>
          <a:off x="266701" y="9725025"/>
          <a:ext cx="4252314" cy="723900"/>
        </a:xfrm>
        <a:prstGeom prst="rect">
          <a:avLst/>
        </a:prstGeom>
        <a:ln w="19050">
          <a:solidFill>
            <a:schemeClr val="tx1"/>
          </a:solidFill>
        </a:ln>
      </xdr:spPr>
    </xdr:pic>
    <xdr:clientData/>
  </xdr:twoCellAnchor>
  <xdr:twoCellAnchor editAs="oneCell">
    <xdr:from>
      <xdr:col>0</xdr:col>
      <xdr:colOff>238125</xdr:colOff>
      <xdr:row>52</xdr:row>
      <xdr:rowOff>133350</xdr:rowOff>
    </xdr:from>
    <xdr:to>
      <xdr:col>0</xdr:col>
      <xdr:colOff>4829175</xdr:colOff>
      <xdr:row>61</xdr:row>
      <xdr:rowOff>57066</xdr:rowOff>
    </xdr:to>
    <xdr:pic>
      <xdr:nvPicPr>
        <xdr:cNvPr id="14" name="Picture 13">
          <a:extLst>
            <a:ext uri="{FF2B5EF4-FFF2-40B4-BE49-F238E27FC236}">
              <a16:creationId xmlns:a16="http://schemas.microsoft.com/office/drawing/2014/main" id="{F903598B-9CB6-41BC-B238-D50BDFF95A86}"/>
            </a:ext>
          </a:extLst>
        </xdr:cNvPr>
        <xdr:cNvPicPr>
          <a:picLocks noChangeAspect="1"/>
        </xdr:cNvPicPr>
      </xdr:nvPicPr>
      <xdr:blipFill>
        <a:blip xmlns:r="http://schemas.openxmlformats.org/officeDocument/2006/relationships" r:embed="rId7"/>
        <a:stretch>
          <a:fillRect/>
        </a:stretch>
      </xdr:blipFill>
      <xdr:spPr>
        <a:xfrm>
          <a:off x="238125" y="11868150"/>
          <a:ext cx="4591050" cy="1638216"/>
        </a:xfrm>
        <a:prstGeom prst="rect">
          <a:avLst/>
        </a:prstGeom>
      </xdr:spPr>
    </xdr:pic>
    <xdr:clientData/>
  </xdr:twoCellAnchor>
  <xdr:twoCellAnchor>
    <xdr:from>
      <xdr:col>0</xdr:col>
      <xdr:colOff>890588</xdr:colOff>
      <xdr:row>27</xdr:row>
      <xdr:rowOff>38100</xdr:rowOff>
    </xdr:from>
    <xdr:to>
      <xdr:col>0</xdr:col>
      <xdr:colOff>1533525</xdr:colOff>
      <xdr:row>29</xdr:row>
      <xdr:rowOff>9525</xdr:rowOff>
    </xdr:to>
    <xdr:cxnSp macro="">
      <xdr:nvCxnSpPr>
        <xdr:cNvPr id="16" name="Straight Arrow Connector 15">
          <a:extLst>
            <a:ext uri="{FF2B5EF4-FFF2-40B4-BE49-F238E27FC236}">
              <a16:creationId xmlns:a16="http://schemas.microsoft.com/office/drawing/2014/main" id="{963707B0-496C-4576-A043-B172B04499FD}"/>
            </a:ext>
          </a:extLst>
        </xdr:cNvPr>
        <xdr:cNvCxnSpPr>
          <a:stCxn id="8" idx="0"/>
        </xdr:cNvCxnSpPr>
      </xdr:nvCxnSpPr>
      <xdr:spPr>
        <a:xfrm flipV="1">
          <a:off x="890588" y="5934075"/>
          <a:ext cx="642937"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2205038</xdr:colOff>
      <xdr:row>26</xdr:row>
      <xdr:rowOff>76200</xdr:rowOff>
    </xdr:from>
    <xdr:to>
      <xdr:col>0</xdr:col>
      <xdr:colOff>2209800</xdr:colOff>
      <xdr:row>29</xdr:row>
      <xdr:rowOff>0</xdr:rowOff>
    </xdr:to>
    <xdr:cxnSp macro="">
      <xdr:nvCxnSpPr>
        <xdr:cNvPr id="19" name="Straight Arrow Connector 18">
          <a:extLst>
            <a:ext uri="{FF2B5EF4-FFF2-40B4-BE49-F238E27FC236}">
              <a16:creationId xmlns:a16="http://schemas.microsoft.com/office/drawing/2014/main" id="{FABFE7A4-5DEC-4B03-98AD-DBA212F2D885}"/>
            </a:ext>
          </a:extLst>
        </xdr:cNvPr>
        <xdr:cNvCxnSpPr>
          <a:stCxn id="9" idx="0"/>
        </xdr:cNvCxnSpPr>
      </xdr:nvCxnSpPr>
      <xdr:spPr>
        <a:xfrm flipV="1">
          <a:off x="2205038" y="5781675"/>
          <a:ext cx="4762" cy="495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3324225</xdr:colOff>
      <xdr:row>26</xdr:row>
      <xdr:rowOff>66676</xdr:rowOff>
    </xdr:from>
    <xdr:to>
      <xdr:col>0</xdr:col>
      <xdr:colOff>3509963</xdr:colOff>
      <xdr:row>28</xdr:row>
      <xdr:rowOff>66676</xdr:rowOff>
    </xdr:to>
    <xdr:cxnSp macro="">
      <xdr:nvCxnSpPr>
        <xdr:cNvPr id="21" name="Straight Arrow Connector 20">
          <a:extLst>
            <a:ext uri="{FF2B5EF4-FFF2-40B4-BE49-F238E27FC236}">
              <a16:creationId xmlns:a16="http://schemas.microsoft.com/office/drawing/2014/main" id="{D21C2F31-B1E5-4BFF-ABFB-6E8F11E0A67E}"/>
            </a:ext>
          </a:extLst>
        </xdr:cNvPr>
        <xdr:cNvCxnSpPr>
          <a:stCxn id="10" idx="0"/>
        </xdr:cNvCxnSpPr>
      </xdr:nvCxnSpPr>
      <xdr:spPr>
        <a:xfrm flipH="1" flipV="1">
          <a:off x="3324225" y="5962651"/>
          <a:ext cx="185738"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3800475</xdr:colOff>
      <xdr:row>26</xdr:row>
      <xdr:rowOff>57150</xdr:rowOff>
    </xdr:from>
    <xdr:to>
      <xdr:col>0</xdr:col>
      <xdr:colOff>4467225</xdr:colOff>
      <xdr:row>28</xdr:row>
      <xdr:rowOff>57150</xdr:rowOff>
    </xdr:to>
    <xdr:cxnSp macro="">
      <xdr:nvCxnSpPr>
        <xdr:cNvPr id="23" name="Straight Arrow Connector 22">
          <a:extLst>
            <a:ext uri="{FF2B5EF4-FFF2-40B4-BE49-F238E27FC236}">
              <a16:creationId xmlns:a16="http://schemas.microsoft.com/office/drawing/2014/main" id="{7FB1F5F8-7382-4A77-A671-6942F61BE52D}"/>
            </a:ext>
          </a:extLst>
        </xdr:cNvPr>
        <xdr:cNvCxnSpPr>
          <a:stCxn id="11" idx="1"/>
        </xdr:cNvCxnSpPr>
      </xdr:nvCxnSpPr>
      <xdr:spPr>
        <a:xfrm flipH="1" flipV="1">
          <a:off x="3800475" y="5762625"/>
          <a:ext cx="66675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584201</xdr:colOff>
      <xdr:row>9</xdr:row>
      <xdr:rowOff>12700</xdr:rowOff>
    </xdr:from>
    <xdr:to>
      <xdr:col>13</xdr:col>
      <xdr:colOff>0</xdr:colOff>
      <xdr:row>18</xdr:row>
      <xdr:rowOff>63499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25400</xdr:colOff>
      <xdr:row>17</xdr:row>
      <xdr:rowOff>63500</xdr:rowOff>
    </xdr:from>
    <xdr:to>
      <xdr:col>12</xdr:col>
      <xdr:colOff>1003300</xdr:colOff>
      <xdr:row>17</xdr:row>
      <xdr:rowOff>355600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433300" y="6350000"/>
          <a:ext cx="4673600" cy="29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baseline="0"/>
            <a:t>1</a:t>
          </a:r>
          <a:r>
            <a:rPr lang="en-US" sz="1800" b="1" baseline="0">
              <a:solidFill>
                <a:schemeClr val="dk1"/>
              </a:solidFill>
              <a:effectLst/>
              <a:latin typeface="+mn-lt"/>
              <a:ea typeface="+mn-ea"/>
              <a:cs typeface="+mn-cs"/>
            </a:rPr>
            <a:t>             2             3             4             5</a:t>
          </a:r>
          <a:endParaRPr lang="en-US" sz="1800" b="1"/>
        </a:p>
      </xdr:txBody>
    </xdr:sp>
    <xdr:clientData/>
  </xdr:twoCellAnchor>
  <xdr:twoCellAnchor>
    <xdr:from>
      <xdr:col>8</xdr:col>
      <xdr:colOff>787400</xdr:colOff>
      <xdr:row>10</xdr:row>
      <xdr:rowOff>139701</xdr:rowOff>
    </xdr:from>
    <xdr:to>
      <xdr:col>8</xdr:col>
      <xdr:colOff>801007</xdr:colOff>
      <xdr:row>16</xdr:row>
      <xdr:rowOff>266700</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V="1">
          <a:off x="11963400" y="3848101"/>
          <a:ext cx="13607" cy="2311399"/>
        </a:xfrm>
        <a:prstGeom prst="straightConnector1">
          <a:avLst/>
        </a:prstGeom>
        <a:ln w="28575">
          <a:tailEnd type="triangle" w="lg" len="lg"/>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6E414-0FE6-449C-86A5-571CDB1CD738}">
  <dimension ref="A1:E63"/>
  <sheetViews>
    <sheetView showGridLines="0" tabSelected="1" workbookViewId="0">
      <selection activeCell="A5" sqref="A5"/>
    </sheetView>
  </sheetViews>
  <sheetFormatPr defaultRowHeight="15" x14ac:dyDescent="0.25"/>
  <cols>
    <col min="1" max="1" width="91.28515625" customWidth="1"/>
  </cols>
  <sheetData>
    <row r="1" spans="1:5" ht="18.75" x14ac:dyDescent="0.3">
      <c r="A1" s="166" t="s">
        <v>79</v>
      </c>
      <c r="B1" s="167"/>
      <c r="C1" s="167"/>
      <c r="D1" s="167"/>
      <c r="E1" s="167"/>
    </row>
    <row r="2" spans="1:5" x14ac:dyDescent="0.25">
      <c r="A2" s="159" t="s">
        <v>78</v>
      </c>
    </row>
    <row r="3" spans="1:5" ht="45" x14ac:dyDescent="0.25">
      <c r="A3" s="168" t="s">
        <v>94</v>
      </c>
    </row>
    <row r="4" spans="1:5" ht="30" x14ac:dyDescent="0.25">
      <c r="A4" s="159" t="s">
        <v>98</v>
      </c>
    </row>
    <row r="5" spans="1:5" x14ac:dyDescent="0.25">
      <c r="A5" t="s">
        <v>95</v>
      </c>
    </row>
    <row r="6" spans="1:5" ht="18.75" x14ac:dyDescent="0.3">
      <c r="A6" s="166" t="s">
        <v>80</v>
      </c>
      <c r="B6" s="167"/>
      <c r="C6" s="167"/>
      <c r="D6" s="167"/>
      <c r="E6" s="167"/>
    </row>
    <row r="7" spans="1:5" ht="18.75" x14ac:dyDescent="0.3">
      <c r="A7" s="161"/>
    </row>
    <row r="8" spans="1:5" ht="18" x14ac:dyDescent="0.35">
      <c r="A8" s="160" t="s">
        <v>97</v>
      </c>
    </row>
    <row r="9" spans="1:5" x14ac:dyDescent="0.25">
      <c r="A9" s="162" t="s">
        <v>96</v>
      </c>
    </row>
    <row r="10" spans="1:5" x14ac:dyDescent="0.25">
      <c r="A10" s="160" t="s">
        <v>81</v>
      </c>
    </row>
    <row r="11" spans="1:5" x14ac:dyDescent="0.25">
      <c r="A11" s="169" t="s">
        <v>86</v>
      </c>
    </row>
    <row r="24" spans="1:1" x14ac:dyDescent="0.25">
      <c r="A24" s="160" t="s">
        <v>82</v>
      </c>
    </row>
    <row r="25" spans="1:1" ht="45" x14ac:dyDescent="0.25">
      <c r="A25" s="164" t="s">
        <v>87</v>
      </c>
    </row>
    <row r="35" spans="1:1" x14ac:dyDescent="0.25">
      <c r="A35" s="165" t="s">
        <v>88</v>
      </c>
    </row>
    <row r="36" spans="1:1" ht="33" x14ac:dyDescent="0.25">
      <c r="A36" s="163" t="s">
        <v>89</v>
      </c>
    </row>
    <row r="37" spans="1:1" x14ac:dyDescent="0.25">
      <c r="A37" s="162" t="s">
        <v>83</v>
      </c>
    </row>
    <row r="43" spans="1:1" ht="18" x14ac:dyDescent="0.35">
      <c r="A43" s="165" t="s">
        <v>84</v>
      </c>
    </row>
    <row r="44" spans="1:1" ht="18" x14ac:dyDescent="0.35">
      <c r="A44" s="162" t="s">
        <v>90</v>
      </c>
    </row>
    <row r="50" spans="1:1" ht="18" x14ac:dyDescent="0.35">
      <c r="A50" s="160" t="s">
        <v>91</v>
      </c>
    </row>
    <row r="51" spans="1:1" ht="49.5" customHeight="1" x14ac:dyDescent="0.25">
      <c r="A51" s="160" t="s">
        <v>85</v>
      </c>
    </row>
    <row r="52" spans="1:1" ht="63" x14ac:dyDescent="0.25">
      <c r="A52" s="163" t="s">
        <v>92</v>
      </c>
    </row>
    <row r="63" spans="1:1" ht="18" x14ac:dyDescent="0.35">
      <c r="A63" s="160" t="s">
        <v>93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M111"/>
  <sheetViews>
    <sheetView showGridLines="0" zoomScale="60" zoomScaleNormal="60" workbookViewId="0">
      <selection activeCell="B3" sqref="B3"/>
    </sheetView>
  </sheetViews>
  <sheetFormatPr defaultRowHeight="15" x14ac:dyDescent="0.25"/>
  <cols>
    <col min="1" max="1" width="45.5703125" customWidth="1"/>
    <col min="2" max="6" width="19" customWidth="1"/>
    <col min="7" max="7" width="4.140625" customWidth="1"/>
    <col min="8" max="13" width="18" customWidth="1"/>
    <col min="14" max="15" width="14" customWidth="1"/>
  </cols>
  <sheetData>
    <row r="1" spans="1:13" ht="31.5" customHeight="1" thickBot="1" x14ac:dyDescent="0.4">
      <c r="B1" s="62" t="s">
        <v>38</v>
      </c>
      <c r="H1" s="62" t="s">
        <v>63</v>
      </c>
    </row>
    <row r="2" spans="1:13" ht="29.25" thickBot="1" x14ac:dyDescent="0.5">
      <c r="A2" s="31"/>
      <c r="B2" s="2" t="s">
        <v>0</v>
      </c>
      <c r="C2" s="3" t="s">
        <v>1</v>
      </c>
      <c r="D2" s="3" t="s">
        <v>2</v>
      </c>
      <c r="E2" s="3" t="s">
        <v>3</v>
      </c>
      <c r="F2" s="4" t="s">
        <v>4</v>
      </c>
      <c r="H2" s="170" t="s">
        <v>7</v>
      </c>
      <c r="I2" s="171"/>
      <c r="J2" s="171"/>
      <c r="K2" s="171"/>
      <c r="L2" s="171"/>
      <c r="M2" s="172"/>
    </row>
    <row r="3" spans="1:13" ht="29.25" thickBot="1" x14ac:dyDescent="0.5">
      <c r="A3" s="47" t="s">
        <v>5</v>
      </c>
      <c r="B3" s="5"/>
      <c r="C3" s="6"/>
      <c r="D3" s="6"/>
      <c r="E3" s="6"/>
      <c r="F3" s="7"/>
      <c r="H3" s="11"/>
      <c r="I3" s="12" t="s">
        <v>0</v>
      </c>
      <c r="J3" s="12" t="s">
        <v>1</v>
      </c>
      <c r="K3" s="12" t="s">
        <v>2</v>
      </c>
      <c r="L3" s="12" t="s">
        <v>3</v>
      </c>
      <c r="M3" s="13" t="s">
        <v>4</v>
      </c>
    </row>
    <row r="4" spans="1:13" ht="28.5" x14ac:dyDescent="0.45">
      <c r="A4" s="48" t="s">
        <v>6</v>
      </c>
      <c r="B4" s="8"/>
      <c r="C4" s="9"/>
      <c r="D4" s="9"/>
      <c r="E4" s="9"/>
      <c r="F4" s="10"/>
      <c r="H4" s="14" t="s">
        <v>8</v>
      </c>
      <c r="I4" s="15"/>
      <c r="J4" s="16"/>
      <c r="K4" s="16"/>
      <c r="L4" s="16"/>
      <c r="M4" s="17"/>
    </row>
    <row r="5" spans="1:13" ht="28.5" x14ac:dyDescent="0.45">
      <c r="A5" s="49" t="s">
        <v>24</v>
      </c>
      <c r="B5" s="8"/>
      <c r="C5" s="9"/>
      <c r="D5" s="9"/>
      <c r="E5" s="9"/>
      <c r="F5" s="10"/>
      <c r="H5" s="18" t="s">
        <v>10</v>
      </c>
      <c r="I5" s="19"/>
      <c r="J5" s="20"/>
      <c r="K5" s="20"/>
      <c r="L5" s="20"/>
      <c r="M5" s="21"/>
    </row>
    <row r="6" spans="1:13" ht="28.5" x14ac:dyDescent="0.45">
      <c r="A6" s="50" t="s">
        <v>25</v>
      </c>
      <c r="B6" s="8"/>
      <c r="C6" s="9"/>
      <c r="D6" s="9"/>
      <c r="E6" s="9"/>
      <c r="F6" s="10"/>
      <c r="H6" s="18" t="s">
        <v>12</v>
      </c>
      <c r="I6" s="19"/>
      <c r="J6" s="20"/>
      <c r="K6" s="20"/>
      <c r="L6" s="20"/>
      <c r="M6" s="21"/>
    </row>
    <row r="7" spans="1:13" ht="28.5" x14ac:dyDescent="0.45">
      <c r="A7" s="51" t="s">
        <v>9</v>
      </c>
      <c r="B7" s="8"/>
      <c r="C7" s="9"/>
      <c r="D7" s="9"/>
      <c r="E7" s="9"/>
      <c r="F7" s="10"/>
      <c r="H7" s="18" t="s">
        <v>14</v>
      </c>
      <c r="I7" s="19"/>
      <c r="J7" s="20"/>
      <c r="K7" s="20"/>
      <c r="L7" s="20"/>
      <c r="M7" s="21"/>
    </row>
    <row r="8" spans="1:13" ht="29.25" thickBot="1" x14ac:dyDescent="0.5">
      <c r="A8" s="52" t="s">
        <v>50</v>
      </c>
      <c r="B8" s="8"/>
      <c r="C8" s="9"/>
      <c r="D8" s="9"/>
      <c r="E8" s="9"/>
      <c r="F8" s="10"/>
      <c r="G8" s="9"/>
      <c r="H8" s="11" t="s">
        <v>16</v>
      </c>
      <c r="I8" s="25"/>
      <c r="J8" s="26"/>
      <c r="K8" s="26"/>
      <c r="L8" s="26"/>
      <c r="M8" s="27"/>
    </row>
    <row r="9" spans="1:13" ht="28.5" x14ac:dyDescent="0.45">
      <c r="A9" s="52" t="s">
        <v>51</v>
      </c>
      <c r="B9" s="22"/>
      <c r="C9" s="23"/>
      <c r="D9" s="23"/>
      <c r="E9" s="23"/>
      <c r="F9" s="24"/>
    </row>
    <row r="10" spans="1:13" ht="28.5" x14ac:dyDescent="0.45">
      <c r="A10" s="52" t="s">
        <v>55</v>
      </c>
      <c r="B10" s="22"/>
      <c r="C10" s="23"/>
      <c r="D10" s="23"/>
      <c r="E10" s="23"/>
      <c r="F10" s="24"/>
    </row>
    <row r="11" spans="1:13" ht="28.5" x14ac:dyDescent="0.45">
      <c r="A11" s="53" t="s">
        <v>52</v>
      </c>
      <c r="B11" s="22"/>
      <c r="C11" s="23"/>
      <c r="D11" s="23"/>
      <c r="E11" s="23"/>
      <c r="F11" s="24"/>
      <c r="J11" s="9"/>
    </row>
    <row r="12" spans="1:13" ht="28.5" x14ac:dyDescent="0.45">
      <c r="A12" s="53" t="s">
        <v>53</v>
      </c>
      <c r="B12" s="22"/>
      <c r="C12" s="23"/>
      <c r="D12" s="23"/>
      <c r="E12" s="23"/>
      <c r="F12" s="24"/>
      <c r="J12" s="9"/>
    </row>
    <row r="13" spans="1:13" ht="29.25" thickBot="1" x14ac:dyDescent="0.5">
      <c r="A13" s="53" t="s">
        <v>54</v>
      </c>
      <c r="B13" s="22"/>
      <c r="C13" s="23"/>
      <c r="D13" s="23"/>
      <c r="E13" s="23"/>
      <c r="F13" s="24"/>
      <c r="J13" s="9"/>
      <c r="K13" s="1"/>
      <c r="L13" s="1"/>
    </row>
    <row r="14" spans="1:13" ht="28.5" x14ac:dyDescent="0.45">
      <c r="A14" s="54" t="s">
        <v>56</v>
      </c>
      <c r="B14" s="31"/>
      <c r="C14" s="32"/>
      <c r="D14" s="32"/>
      <c r="E14" s="32"/>
      <c r="F14" s="33"/>
      <c r="J14" s="9"/>
    </row>
    <row r="15" spans="1:13" ht="29.25" thickBot="1" x14ac:dyDescent="0.5">
      <c r="A15" s="55" t="s">
        <v>57</v>
      </c>
      <c r="B15" s="28"/>
      <c r="C15" s="29"/>
      <c r="D15" s="29"/>
      <c r="E15" s="29"/>
      <c r="F15" s="30"/>
      <c r="J15" s="23"/>
    </row>
    <row r="16" spans="1:13" ht="27" customHeight="1" thickBot="1" x14ac:dyDescent="0.5">
      <c r="A16" s="31"/>
      <c r="B16" s="62" t="s">
        <v>39</v>
      </c>
      <c r="C16" s="32"/>
      <c r="D16" s="32"/>
      <c r="E16" s="32"/>
      <c r="F16" s="63"/>
      <c r="J16" s="23"/>
    </row>
    <row r="17" spans="1:13" ht="31.5" thickBot="1" x14ac:dyDescent="0.6">
      <c r="A17" s="31" t="s">
        <v>23</v>
      </c>
      <c r="B17" s="70">
        <f>SUM(B54:B66)</f>
        <v>0</v>
      </c>
      <c r="C17" s="71">
        <f>SUM(C54:C66)</f>
        <v>0</v>
      </c>
      <c r="D17" s="71">
        <f>SUM(D54:D66)</f>
        <v>0</v>
      </c>
      <c r="E17" s="71">
        <f>SUM(E54:E66)</f>
        <v>0</v>
      </c>
      <c r="F17" s="72">
        <f>SUM(F54:F66)</f>
        <v>0</v>
      </c>
      <c r="H17" s="66" t="s">
        <v>41</v>
      </c>
      <c r="J17" s="23"/>
    </row>
    <row r="18" spans="1:13" ht="32.25" thickBot="1" x14ac:dyDescent="0.6">
      <c r="A18" s="22" t="s">
        <v>44</v>
      </c>
      <c r="B18" s="73">
        <f>SUM(B69:B81)</f>
        <v>0</v>
      </c>
      <c r="C18" s="74">
        <f>SUM(C69:C81)</f>
        <v>0</v>
      </c>
      <c r="D18" s="74">
        <f>SUM(D69:D81)</f>
        <v>0</v>
      </c>
      <c r="E18" s="74">
        <f>SUM(E69:E81)</f>
        <v>0</v>
      </c>
      <c r="F18" s="75">
        <f>SUM(F69:F81)</f>
        <v>0</v>
      </c>
      <c r="H18" s="67">
        <v>0</v>
      </c>
    </row>
    <row r="19" spans="1:13" ht="29.25" thickBot="1" x14ac:dyDescent="0.5">
      <c r="A19" s="22" t="s">
        <v>28</v>
      </c>
      <c r="B19" s="76">
        <f>SUM(B17:B18)</f>
        <v>0</v>
      </c>
      <c r="C19" s="77">
        <f>SUM(C17:C18)</f>
        <v>0</v>
      </c>
      <c r="D19" s="77">
        <f>SUM(D17:D18)</f>
        <v>0</v>
      </c>
      <c r="E19" s="77">
        <f>SUM(E17:E18)</f>
        <v>0</v>
      </c>
      <c r="F19" s="78">
        <f>SUM(F17:F18)</f>
        <v>0</v>
      </c>
      <c r="H19" s="154" t="s">
        <v>72</v>
      </c>
      <c r="M19" s="158" t="s">
        <v>75</v>
      </c>
    </row>
    <row r="20" spans="1:13" ht="29.25" thickBot="1" x14ac:dyDescent="0.5">
      <c r="A20" s="65" t="s">
        <v>62</v>
      </c>
      <c r="B20" s="89">
        <f>RANK(B19,$B19:$F19,1)</f>
        <v>1</v>
      </c>
      <c r="C20" s="90">
        <f>RANK(C19,$B19:$F19,1)</f>
        <v>1</v>
      </c>
      <c r="D20" s="90">
        <f>RANK(D19,$B19:$F19,1)</f>
        <v>1</v>
      </c>
      <c r="E20" s="90">
        <f>RANK(E19,$B19:$F19,1)</f>
        <v>1</v>
      </c>
      <c r="F20" s="91">
        <f>RANK(F19,$B19:$F19,1)</f>
        <v>1</v>
      </c>
    </row>
    <row r="21" spans="1:13" ht="23.25" customHeight="1" thickBot="1" x14ac:dyDescent="0.3">
      <c r="A21" s="61"/>
      <c r="B21" s="38"/>
      <c r="C21" s="38"/>
      <c r="D21" s="38"/>
      <c r="E21" s="38"/>
      <c r="F21" s="38"/>
      <c r="G21" s="38"/>
    </row>
    <row r="22" spans="1:13" ht="28.5" x14ac:dyDescent="0.45">
      <c r="A22" s="31" t="s">
        <v>27</v>
      </c>
      <c r="B22" s="84">
        <f>(16*22)-(B3*64+(B4+B5+B6)*32+(B7+B9+B10+B12+B13+B15)*16+(B8+B11+B14)*4)</f>
        <v>352</v>
      </c>
      <c r="C22" s="85">
        <f>(16*22)-(C3*64+(C4+C5+C6)*32+(C7+C9+C10+C12+C13+C15)*16+(C8+C11+C14)*4)</f>
        <v>352</v>
      </c>
      <c r="D22" s="85">
        <f>(16*22)-(D3*64+(D4+D5+D6)*32+(D7+D9+D10+D12+D13+D15)*16+(D8+D11+D14)*4)</f>
        <v>352</v>
      </c>
      <c r="E22" s="85">
        <f>(16*22)-(E3*64+(E4+E5+E6)*32+(E7+E9+E10+E12+E13+E15)*16+(E8+E11+E14)*4)</f>
        <v>352</v>
      </c>
      <c r="F22" s="86">
        <f>(16*22)-(F3*64+(F4+F5+F6)*32+(F7+F9+F10+F12+F13+F15)*16+(F8+F11+F14)*4)</f>
        <v>352</v>
      </c>
    </row>
    <row r="23" spans="1:13" ht="29.25" thickBot="1" x14ac:dyDescent="0.5">
      <c r="A23" s="28" t="s">
        <v>20</v>
      </c>
      <c r="B23" s="46">
        <f>IF(8-(B8+B11+B14)&gt;0,8-(B8+B11+B14),0)</f>
        <v>8</v>
      </c>
      <c r="C23" s="87">
        <f>IF(8-(C8+C11+C14)&gt;0,8-(C8+C11+C14),0)</f>
        <v>8</v>
      </c>
      <c r="D23" s="87">
        <f>IF(8-(D8+D11+D14)&gt;0,8-(D8+D11+D14),0)</f>
        <v>8</v>
      </c>
      <c r="E23" s="87">
        <f>IF(8-(E8+E11+E14)&gt;0,8-(E8+E11+E14),0)</f>
        <v>8</v>
      </c>
      <c r="F23" s="88">
        <f>IF(8-(F8+F11+F14)&gt;0,8-(F8+F11+F14),0)</f>
        <v>8</v>
      </c>
    </row>
    <row r="24" spans="1:13" ht="28.5" x14ac:dyDescent="0.45">
      <c r="A24" s="1"/>
      <c r="B24" s="62" t="s">
        <v>40</v>
      </c>
      <c r="C24" s="1"/>
      <c r="D24" s="1"/>
      <c r="E24" s="1"/>
      <c r="F24" s="1"/>
    </row>
    <row r="25" spans="1:13" ht="29.25" thickBot="1" x14ac:dyDescent="0.5">
      <c r="A25" s="22"/>
      <c r="B25" s="79"/>
      <c r="C25" s="79"/>
      <c r="D25" s="79"/>
      <c r="E25" s="79"/>
      <c r="F25" s="79"/>
      <c r="G25" s="38"/>
      <c r="H25" s="62" t="s">
        <v>47</v>
      </c>
    </row>
    <row r="26" spans="1:13" ht="32.25" thickBot="1" x14ac:dyDescent="0.6">
      <c r="A26" s="31" t="s">
        <v>22</v>
      </c>
      <c r="B26" s="80">
        <f>SUM(B84:B96)</f>
        <v>0</v>
      </c>
      <c r="C26" s="81">
        <f>SUM(C84:C96)</f>
        <v>0</v>
      </c>
      <c r="D26" s="81">
        <f>SUM(D84:D96)</f>
        <v>0</v>
      </c>
      <c r="E26" s="81">
        <f>SUM(E84:E96)</f>
        <v>0</v>
      </c>
      <c r="F26" s="93">
        <f>SUM(F84:F96)</f>
        <v>0</v>
      </c>
      <c r="H26" s="68">
        <v>300</v>
      </c>
      <c r="I26" s="66" t="s">
        <v>42</v>
      </c>
    </row>
    <row r="27" spans="1:13" ht="29.25" thickBot="1" x14ac:dyDescent="0.5">
      <c r="A27" s="105" t="s">
        <v>61</v>
      </c>
      <c r="B27" s="52">
        <f>B26-$H$26</f>
        <v>-300</v>
      </c>
      <c r="C27" s="98">
        <f t="shared" ref="C27:F27" si="0">C26-$H$26</f>
        <v>-300</v>
      </c>
      <c r="D27" s="98">
        <f t="shared" si="0"/>
        <v>-300</v>
      </c>
      <c r="E27" s="98">
        <f t="shared" si="0"/>
        <v>-300</v>
      </c>
      <c r="F27" s="99">
        <f t="shared" si="0"/>
        <v>-300</v>
      </c>
      <c r="H27" s="103"/>
      <c r="I27" s="104"/>
    </row>
    <row r="28" spans="1:13" ht="31.5" thickBot="1" x14ac:dyDescent="0.6">
      <c r="A28" s="84" t="s">
        <v>19</v>
      </c>
      <c r="B28" s="100">
        <f>SUM(B99:B111)</f>
        <v>0</v>
      </c>
      <c r="C28" s="101">
        <f>SUM(C99:C111)</f>
        <v>0</v>
      </c>
      <c r="D28" s="101">
        <f>SUM(D99:D111)</f>
        <v>0</v>
      </c>
      <c r="E28" s="101">
        <f>SUM(E99:E111)</f>
        <v>0</v>
      </c>
      <c r="F28" s="102">
        <f>SUM(F99:F111)</f>
        <v>0</v>
      </c>
      <c r="H28" s="69">
        <v>100</v>
      </c>
      <c r="I28" s="66" t="s">
        <v>43</v>
      </c>
    </row>
    <row r="29" spans="1:13" ht="29.25" thickBot="1" x14ac:dyDescent="0.5">
      <c r="A29" s="106" t="s">
        <v>61</v>
      </c>
      <c r="B29" s="82">
        <f>B28-$H$28</f>
        <v>-100</v>
      </c>
      <c r="C29" s="83">
        <f t="shared" ref="C29:F29" si="1">C28-$H$28</f>
        <v>-100</v>
      </c>
      <c r="D29" s="83">
        <f t="shared" si="1"/>
        <v>-100</v>
      </c>
      <c r="E29" s="83">
        <f t="shared" si="1"/>
        <v>-100</v>
      </c>
      <c r="F29" s="83">
        <f t="shared" si="1"/>
        <v>-100</v>
      </c>
    </row>
    <row r="30" spans="1:13" x14ac:dyDescent="0.25">
      <c r="B30" s="38"/>
      <c r="C30" s="38"/>
      <c r="D30" s="38"/>
      <c r="E30" s="38"/>
      <c r="F30" s="38"/>
    </row>
    <row r="34" spans="1:7" ht="33" customHeight="1" x14ac:dyDescent="0.25">
      <c r="A34" s="173" t="s">
        <v>37</v>
      </c>
      <c r="B34" s="173"/>
      <c r="C34" s="173"/>
      <c r="D34" s="173"/>
      <c r="E34" s="173"/>
      <c r="F34" s="173"/>
      <c r="G34" s="173"/>
    </row>
    <row r="36" spans="1:7" x14ac:dyDescent="0.25">
      <c r="A36" s="56" t="s">
        <v>31</v>
      </c>
      <c r="B36" s="59" t="s">
        <v>21</v>
      </c>
      <c r="C36" s="59" t="s">
        <v>33</v>
      </c>
      <c r="D36" s="59" t="s">
        <v>34</v>
      </c>
      <c r="E36" s="59" t="s">
        <v>35</v>
      </c>
      <c r="F36" s="60" t="s">
        <v>36</v>
      </c>
    </row>
    <row r="37" spans="1:7" x14ac:dyDescent="0.25">
      <c r="A37" s="36" t="s">
        <v>5</v>
      </c>
      <c r="B37" s="41">
        <v>2125</v>
      </c>
      <c r="C37" s="41">
        <v>25</v>
      </c>
      <c r="D37" s="41">
        <v>0</v>
      </c>
      <c r="E37" s="37">
        <v>30</v>
      </c>
      <c r="F37" s="57">
        <v>74</v>
      </c>
    </row>
    <row r="38" spans="1:7" x14ac:dyDescent="0.25">
      <c r="A38" s="36" t="s">
        <v>6</v>
      </c>
      <c r="B38" s="41">
        <v>785</v>
      </c>
      <c r="C38" s="41">
        <v>20</v>
      </c>
      <c r="D38" s="64">
        <v>4.5</v>
      </c>
      <c r="E38" s="37"/>
      <c r="F38" s="57">
        <v>16</v>
      </c>
    </row>
    <row r="39" spans="1:7" x14ac:dyDescent="0.25">
      <c r="A39" s="36" t="s">
        <v>24</v>
      </c>
      <c r="B39" s="41">
        <v>0</v>
      </c>
      <c r="C39" s="41">
        <v>20</v>
      </c>
      <c r="D39" s="64">
        <v>4.5</v>
      </c>
      <c r="E39" s="37"/>
      <c r="F39" s="57">
        <v>16</v>
      </c>
    </row>
    <row r="40" spans="1:7" x14ac:dyDescent="0.25">
      <c r="A40" s="36" t="s">
        <v>25</v>
      </c>
      <c r="B40" s="41">
        <v>1170</v>
      </c>
      <c r="C40" s="41">
        <v>25</v>
      </c>
      <c r="D40" s="64">
        <v>0.5</v>
      </c>
      <c r="E40" s="37"/>
      <c r="F40" s="57">
        <v>43</v>
      </c>
    </row>
    <row r="41" spans="1:7" x14ac:dyDescent="0.25">
      <c r="A41" s="36" t="s">
        <v>9</v>
      </c>
      <c r="B41" s="41">
        <v>105</v>
      </c>
      <c r="C41" s="41">
        <v>10</v>
      </c>
      <c r="D41" s="64">
        <v>1.2</v>
      </c>
      <c r="E41" s="37"/>
      <c r="F41" s="57">
        <v>4</v>
      </c>
    </row>
    <row r="42" spans="1:7" x14ac:dyDescent="0.25">
      <c r="A42" s="36" t="s">
        <v>11</v>
      </c>
      <c r="B42" s="41">
        <v>75</v>
      </c>
      <c r="C42" s="41">
        <v>1</v>
      </c>
      <c r="D42" s="41">
        <v>0</v>
      </c>
      <c r="E42" s="37"/>
      <c r="F42" s="57">
        <v>0</v>
      </c>
    </row>
    <row r="43" spans="1:7" x14ac:dyDescent="0.25">
      <c r="A43" s="36" t="s">
        <v>13</v>
      </c>
      <c r="B43" s="41">
        <v>300</v>
      </c>
      <c r="C43" s="41">
        <v>4</v>
      </c>
      <c r="D43" s="41">
        <v>0</v>
      </c>
      <c r="E43" s="37"/>
      <c r="F43" s="57">
        <v>0</v>
      </c>
    </row>
    <row r="44" spans="1:7" x14ac:dyDescent="0.25">
      <c r="A44" s="36" t="s">
        <v>45</v>
      </c>
      <c r="B44" s="41">
        <v>375</v>
      </c>
      <c r="C44" s="41">
        <v>4</v>
      </c>
      <c r="D44" s="41">
        <v>0</v>
      </c>
      <c r="E44" s="37"/>
      <c r="F44" s="57">
        <v>0</v>
      </c>
    </row>
    <row r="45" spans="1:7" x14ac:dyDescent="0.25">
      <c r="A45" s="36" t="s">
        <v>15</v>
      </c>
      <c r="B45" s="41">
        <v>110</v>
      </c>
      <c r="C45" s="41">
        <v>1</v>
      </c>
      <c r="D45" s="41">
        <v>0</v>
      </c>
      <c r="E45" s="37"/>
      <c r="F45" s="57">
        <v>0</v>
      </c>
    </row>
    <row r="46" spans="1:7" x14ac:dyDescent="0.25">
      <c r="A46" s="36" t="s">
        <v>17</v>
      </c>
      <c r="B46" s="41">
        <v>450</v>
      </c>
      <c r="C46" s="41">
        <v>3</v>
      </c>
      <c r="D46" s="41">
        <v>0</v>
      </c>
      <c r="E46" s="37"/>
      <c r="F46" s="57">
        <v>0</v>
      </c>
    </row>
    <row r="47" spans="1:7" x14ac:dyDescent="0.25">
      <c r="A47" s="36" t="s">
        <v>46</v>
      </c>
      <c r="B47" s="41">
        <v>560</v>
      </c>
      <c r="C47" s="41">
        <v>3</v>
      </c>
      <c r="D47" s="41">
        <v>0</v>
      </c>
      <c r="E47" s="37"/>
      <c r="F47" s="57">
        <v>0</v>
      </c>
    </row>
    <row r="48" spans="1:7" x14ac:dyDescent="0.25">
      <c r="A48" s="36" t="s">
        <v>26</v>
      </c>
      <c r="B48" s="37">
        <v>20</v>
      </c>
      <c r="C48" s="37">
        <v>0</v>
      </c>
      <c r="D48" s="37">
        <v>0</v>
      </c>
      <c r="E48" s="37"/>
      <c r="F48" s="57">
        <v>0</v>
      </c>
    </row>
    <row r="49" spans="1:6" x14ac:dyDescent="0.25">
      <c r="A49" s="39" t="s">
        <v>18</v>
      </c>
      <c r="B49" s="40">
        <v>80</v>
      </c>
      <c r="C49" s="40">
        <v>0</v>
      </c>
      <c r="D49" s="40">
        <v>0</v>
      </c>
      <c r="E49" s="40"/>
      <c r="F49" s="58">
        <v>0</v>
      </c>
    </row>
    <row r="52" spans="1:6" x14ac:dyDescent="0.25">
      <c r="B52" s="92" t="s">
        <v>0</v>
      </c>
      <c r="C52" s="92" t="s">
        <v>1</v>
      </c>
      <c r="D52" s="92" t="s">
        <v>2</v>
      </c>
      <c r="E52" s="92" t="s">
        <v>3</v>
      </c>
      <c r="F52" s="92" t="s">
        <v>4</v>
      </c>
    </row>
    <row r="53" spans="1:6" x14ac:dyDescent="0.25">
      <c r="A53" s="56" t="s">
        <v>31</v>
      </c>
      <c r="B53" s="34"/>
      <c r="C53" s="34"/>
      <c r="D53" s="34"/>
      <c r="E53" s="34"/>
      <c r="F53" s="45"/>
    </row>
    <row r="54" spans="1:6" x14ac:dyDescent="0.25">
      <c r="A54" s="36" t="s">
        <v>5</v>
      </c>
      <c r="B54" s="37">
        <f t="shared" ref="B54:F66" si="2">B3*($B37+$C37*$E$37)</f>
        <v>0</v>
      </c>
      <c r="C54" s="37">
        <f t="shared" si="2"/>
        <v>0</v>
      </c>
      <c r="D54" s="37">
        <f t="shared" si="2"/>
        <v>0</v>
      </c>
      <c r="E54" s="37">
        <f t="shared" si="2"/>
        <v>0</v>
      </c>
      <c r="F54" s="57">
        <f t="shared" si="2"/>
        <v>0</v>
      </c>
    </row>
    <row r="55" spans="1:6" x14ac:dyDescent="0.25">
      <c r="A55" s="36" t="s">
        <v>6</v>
      </c>
      <c r="B55" s="37">
        <f t="shared" si="2"/>
        <v>0</v>
      </c>
      <c r="C55" s="37">
        <f t="shared" si="2"/>
        <v>0</v>
      </c>
      <c r="D55" s="37">
        <f t="shared" si="2"/>
        <v>0</v>
      </c>
      <c r="E55" s="37">
        <f t="shared" si="2"/>
        <v>0</v>
      </c>
      <c r="F55" s="57">
        <f t="shared" si="2"/>
        <v>0</v>
      </c>
    </row>
    <row r="56" spans="1:6" x14ac:dyDescent="0.25">
      <c r="A56" s="36" t="s">
        <v>24</v>
      </c>
      <c r="B56" s="37">
        <f t="shared" si="2"/>
        <v>0</v>
      </c>
      <c r="C56" s="37">
        <f t="shared" si="2"/>
        <v>0</v>
      </c>
      <c r="D56" s="37">
        <f t="shared" si="2"/>
        <v>0</v>
      </c>
      <c r="E56" s="37">
        <f t="shared" si="2"/>
        <v>0</v>
      </c>
      <c r="F56" s="57">
        <f t="shared" si="2"/>
        <v>0</v>
      </c>
    </row>
    <row r="57" spans="1:6" x14ac:dyDescent="0.25">
      <c r="A57" s="36" t="s">
        <v>25</v>
      </c>
      <c r="B57" s="37">
        <f t="shared" si="2"/>
        <v>0</v>
      </c>
      <c r="C57" s="37">
        <f t="shared" si="2"/>
        <v>0</v>
      </c>
      <c r="D57" s="37">
        <f t="shared" si="2"/>
        <v>0</v>
      </c>
      <c r="E57" s="37">
        <f t="shared" si="2"/>
        <v>0</v>
      </c>
      <c r="F57" s="57">
        <f t="shared" si="2"/>
        <v>0</v>
      </c>
    </row>
    <row r="58" spans="1:6" x14ac:dyDescent="0.25">
      <c r="A58" s="36" t="s">
        <v>9</v>
      </c>
      <c r="B58" s="37">
        <f t="shared" si="2"/>
        <v>0</v>
      </c>
      <c r="C58" s="37">
        <f t="shared" si="2"/>
        <v>0</v>
      </c>
      <c r="D58" s="37">
        <f t="shared" si="2"/>
        <v>0</v>
      </c>
      <c r="E58" s="37">
        <f t="shared" si="2"/>
        <v>0</v>
      </c>
      <c r="F58" s="57">
        <f t="shared" si="2"/>
        <v>0</v>
      </c>
    </row>
    <row r="59" spans="1:6" x14ac:dyDescent="0.25">
      <c r="A59" s="36" t="s">
        <v>11</v>
      </c>
      <c r="B59" s="37">
        <f t="shared" si="2"/>
        <v>0</v>
      </c>
      <c r="C59" s="37">
        <f t="shared" si="2"/>
        <v>0</v>
      </c>
      <c r="D59" s="37">
        <f t="shared" si="2"/>
        <v>0</v>
      </c>
      <c r="E59" s="37">
        <f t="shared" si="2"/>
        <v>0</v>
      </c>
      <c r="F59" s="57">
        <f t="shared" si="2"/>
        <v>0</v>
      </c>
    </row>
    <row r="60" spans="1:6" x14ac:dyDescent="0.25">
      <c r="A60" s="36" t="s">
        <v>13</v>
      </c>
      <c r="B60" s="37">
        <f t="shared" si="2"/>
        <v>0</v>
      </c>
      <c r="C60" s="37">
        <f t="shared" si="2"/>
        <v>0</v>
      </c>
      <c r="D60" s="37">
        <f t="shared" si="2"/>
        <v>0</v>
      </c>
      <c r="E60" s="37">
        <f t="shared" si="2"/>
        <v>0</v>
      </c>
      <c r="F60" s="57">
        <f t="shared" si="2"/>
        <v>0</v>
      </c>
    </row>
    <row r="61" spans="1:6" x14ac:dyDescent="0.25">
      <c r="A61" s="36" t="s">
        <v>45</v>
      </c>
      <c r="B61" s="37">
        <f t="shared" si="2"/>
        <v>0</v>
      </c>
      <c r="C61" s="37">
        <f t="shared" si="2"/>
        <v>0</v>
      </c>
      <c r="D61" s="37">
        <f t="shared" si="2"/>
        <v>0</v>
      </c>
      <c r="E61" s="37">
        <f t="shared" si="2"/>
        <v>0</v>
      </c>
      <c r="F61" s="57">
        <f t="shared" si="2"/>
        <v>0</v>
      </c>
    </row>
    <row r="62" spans="1:6" x14ac:dyDescent="0.25">
      <c r="A62" s="36" t="s">
        <v>15</v>
      </c>
      <c r="B62" s="37">
        <f t="shared" si="2"/>
        <v>0</v>
      </c>
      <c r="C62" s="37">
        <f t="shared" si="2"/>
        <v>0</v>
      </c>
      <c r="D62" s="37">
        <f t="shared" si="2"/>
        <v>0</v>
      </c>
      <c r="E62" s="37">
        <f t="shared" si="2"/>
        <v>0</v>
      </c>
      <c r="F62" s="57">
        <f t="shared" si="2"/>
        <v>0</v>
      </c>
    </row>
    <row r="63" spans="1:6" x14ac:dyDescent="0.25">
      <c r="A63" s="36" t="s">
        <v>17</v>
      </c>
      <c r="B63" s="37">
        <f t="shared" si="2"/>
        <v>0</v>
      </c>
      <c r="C63" s="37">
        <f t="shared" si="2"/>
        <v>0</v>
      </c>
      <c r="D63" s="37">
        <f t="shared" si="2"/>
        <v>0</v>
      </c>
      <c r="E63" s="37">
        <f t="shared" si="2"/>
        <v>0</v>
      </c>
      <c r="F63" s="57">
        <f t="shared" si="2"/>
        <v>0</v>
      </c>
    </row>
    <row r="64" spans="1:6" x14ac:dyDescent="0.25">
      <c r="A64" s="36" t="s">
        <v>46</v>
      </c>
      <c r="B64" s="37">
        <f t="shared" si="2"/>
        <v>0</v>
      </c>
      <c r="C64" s="37">
        <f t="shared" si="2"/>
        <v>0</v>
      </c>
      <c r="D64" s="37">
        <f t="shared" si="2"/>
        <v>0</v>
      </c>
      <c r="E64" s="37">
        <f t="shared" si="2"/>
        <v>0</v>
      </c>
      <c r="F64" s="57">
        <f t="shared" si="2"/>
        <v>0</v>
      </c>
    </row>
    <row r="65" spans="1:6" x14ac:dyDescent="0.25">
      <c r="A65" s="36" t="s">
        <v>26</v>
      </c>
      <c r="B65" s="37">
        <f t="shared" si="2"/>
        <v>0</v>
      </c>
      <c r="C65" s="37">
        <f t="shared" si="2"/>
        <v>0</v>
      </c>
      <c r="D65" s="37">
        <f t="shared" si="2"/>
        <v>0</v>
      </c>
      <c r="E65" s="37">
        <f t="shared" si="2"/>
        <v>0</v>
      </c>
      <c r="F65" s="57">
        <f t="shared" si="2"/>
        <v>0</v>
      </c>
    </row>
    <row r="66" spans="1:6" x14ac:dyDescent="0.25">
      <c r="A66" s="39" t="s">
        <v>18</v>
      </c>
      <c r="B66" s="40">
        <f t="shared" si="2"/>
        <v>0</v>
      </c>
      <c r="C66" s="40">
        <f t="shared" si="2"/>
        <v>0</v>
      </c>
      <c r="D66" s="40">
        <f t="shared" si="2"/>
        <v>0</v>
      </c>
      <c r="E66" s="40">
        <f t="shared" si="2"/>
        <v>0</v>
      </c>
      <c r="F66" s="58">
        <f t="shared" si="2"/>
        <v>0</v>
      </c>
    </row>
    <row r="68" spans="1:6" x14ac:dyDescent="0.25">
      <c r="A68" s="56" t="s">
        <v>32</v>
      </c>
      <c r="B68" s="34"/>
      <c r="C68" s="34"/>
      <c r="D68" s="34"/>
      <c r="E68" s="34"/>
      <c r="F68" s="45"/>
    </row>
    <row r="69" spans="1:6" x14ac:dyDescent="0.25">
      <c r="A69" s="36" t="s">
        <v>5</v>
      </c>
      <c r="B69" s="37">
        <f t="shared" ref="B69:F81" si="3">B3*($D37*$H$18*$E$37)</f>
        <v>0</v>
      </c>
      <c r="C69" s="37">
        <f t="shared" si="3"/>
        <v>0</v>
      </c>
      <c r="D69" s="37">
        <f t="shared" si="3"/>
        <v>0</v>
      </c>
      <c r="E69" s="37">
        <f t="shared" si="3"/>
        <v>0</v>
      </c>
      <c r="F69" s="57">
        <f t="shared" si="3"/>
        <v>0</v>
      </c>
    </row>
    <row r="70" spans="1:6" x14ac:dyDescent="0.25">
      <c r="A70" s="36" t="s">
        <v>6</v>
      </c>
      <c r="B70" s="37">
        <f t="shared" si="3"/>
        <v>0</v>
      </c>
      <c r="C70" s="37">
        <f t="shared" si="3"/>
        <v>0</v>
      </c>
      <c r="D70" s="37">
        <f t="shared" si="3"/>
        <v>0</v>
      </c>
      <c r="E70" s="37">
        <f t="shared" si="3"/>
        <v>0</v>
      </c>
      <c r="F70" s="57">
        <f t="shared" si="3"/>
        <v>0</v>
      </c>
    </row>
    <row r="71" spans="1:6" x14ac:dyDescent="0.25">
      <c r="A71" s="36" t="s">
        <v>24</v>
      </c>
      <c r="B71" s="37">
        <f t="shared" si="3"/>
        <v>0</v>
      </c>
      <c r="C71" s="37">
        <f t="shared" si="3"/>
        <v>0</v>
      </c>
      <c r="D71" s="37">
        <f t="shared" si="3"/>
        <v>0</v>
      </c>
      <c r="E71" s="37">
        <f t="shared" si="3"/>
        <v>0</v>
      </c>
      <c r="F71" s="57">
        <f t="shared" si="3"/>
        <v>0</v>
      </c>
    </row>
    <row r="72" spans="1:6" x14ac:dyDescent="0.25">
      <c r="A72" s="36" t="s">
        <v>25</v>
      </c>
      <c r="B72" s="37">
        <f t="shared" si="3"/>
        <v>0</v>
      </c>
      <c r="C72" s="37">
        <f t="shared" si="3"/>
        <v>0</v>
      </c>
      <c r="D72" s="37">
        <f t="shared" si="3"/>
        <v>0</v>
      </c>
      <c r="E72" s="37">
        <f t="shared" si="3"/>
        <v>0</v>
      </c>
      <c r="F72" s="57">
        <f t="shared" si="3"/>
        <v>0</v>
      </c>
    </row>
    <row r="73" spans="1:6" x14ac:dyDescent="0.25">
      <c r="A73" s="36" t="s">
        <v>9</v>
      </c>
      <c r="B73" s="37">
        <f t="shared" si="3"/>
        <v>0</v>
      </c>
      <c r="C73" s="37">
        <f t="shared" si="3"/>
        <v>0</v>
      </c>
      <c r="D73" s="37">
        <f t="shared" si="3"/>
        <v>0</v>
      </c>
      <c r="E73" s="37">
        <f t="shared" si="3"/>
        <v>0</v>
      </c>
      <c r="F73" s="57">
        <f t="shared" si="3"/>
        <v>0</v>
      </c>
    </row>
    <row r="74" spans="1:6" x14ac:dyDescent="0.25">
      <c r="A74" s="36" t="s">
        <v>11</v>
      </c>
      <c r="B74" s="37">
        <f t="shared" si="3"/>
        <v>0</v>
      </c>
      <c r="C74" s="37">
        <f t="shared" si="3"/>
        <v>0</v>
      </c>
      <c r="D74" s="37">
        <f t="shared" si="3"/>
        <v>0</v>
      </c>
      <c r="E74" s="37">
        <f t="shared" si="3"/>
        <v>0</v>
      </c>
      <c r="F74" s="57">
        <f t="shared" si="3"/>
        <v>0</v>
      </c>
    </row>
    <row r="75" spans="1:6" x14ac:dyDescent="0.25">
      <c r="A75" s="36" t="s">
        <v>13</v>
      </c>
      <c r="B75" s="37">
        <f t="shared" si="3"/>
        <v>0</v>
      </c>
      <c r="C75" s="37">
        <f t="shared" si="3"/>
        <v>0</v>
      </c>
      <c r="D75" s="37">
        <f t="shared" si="3"/>
        <v>0</v>
      </c>
      <c r="E75" s="37">
        <f t="shared" si="3"/>
        <v>0</v>
      </c>
      <c r="F75" s="57">
        <f t="shared" si="3"/>
        <v>0</v>
      </c>
    </row>
    <row r="76" spans="1:6" x14ac:dyDescent="0.25">
      <c r="A76" s="36" t="s">
        <v>45</v>
      </c>
      <c r="B76" s="37">
        <f t="shared" si="3"/>
        <v>0</v>
      </c>
      <c r="C76" s="37">
        <f t="shared" si="3"/>
        <v>0</v>
      </c>
      <c r="D76" s="37">
        <f t="shared" si="3"/>
        <v>0</v>
      </c>
      <c r="E76" s="37">
        <f t="shared" si="3"/>
        <v>0</v>
      </c>
      <c r="F76" s="57">
        <f t="shared" si="3"/>
        <v>0</v>
      </c>
    </row>
    <row r="77" spans="1:6" x14ac:dyDescent="0.25">
      <c r="A77" s="36" t="s">
        <v>15</v>
      </c>
      <c r="B77" s="37">
        <f t="shared" si="3"/>
        <v>0</v>
      </c>
      <c r="C77" s="37">
        <f t="shared" si="3"/>
        <v>0</v>
      </c>
      <c r="D77" s="37">
        <f t="shared" si="3"/>
        <v>0</v>
      </c>
      <c r="E77" s="37">
        <f t="shared" si="3"/>
        <v>0</v>
      </c>
      <c r="F77" s="57">
        <f t="shared" si="3"/>
        <v>0</v>
      </c>
    </row>
    <row r="78" spans="1:6" x14ac:dyDescent="0.25">
      <c r="A78" s="36" t="s">
        <v>17</v>
      </c>
      <c r="B78" s="37">
        <f t="shared" si="3"/>
        <v>0</v>
      </c>
      <c r="C78" s="37">
        <f t="shared" si="3"/>
        <v>0</v>
      </c>
      <c r="D78" s="37">
        <f t="shared" si="3"/>
        <v>0</v>
      </c>
      <c r="E78" s="37">
        <f t="shared" si="3"/>
        <v>0</v>
      </c>
      <c r="F78" s="57">
        <f t="shared" si="3"/>
        <v>0</v>
      </c>
    </row>
    <row r="79" spans="1:6" x14ac:dyDescent="0.25">
      <c r="A79" s="36" t="s">
        <v>46</v>
      </c>
      <c r="B79" s="37">
        <f t="shared" si="3"/>
        <v>0</v>
      </c>
      <c r="C79" s="37">
        <f t="shared" si="3"/>
        <v>0</v>
      </c>
      <c r="D79" s="37">
        <f t="shared" si="3"/>
        <v>0</v>
      </c>
      <c r="E79" s="37">
        <f t="shared" si="3"/>
        <v>0</v>
      </c>
      <c r="F79" s="57">
        <f t="shared" si="3"/>
        <v>0</v>
      </c>
    </row>
    <row r="80" spans="1:6" x14ac:dyDescent="0.25">
      <c r="A80" s="36" t="s">
        <v>26</v>
      </c>
      <c r="B80" s="37">
        <f t="shared" si="3"/>
        <v>0</v>
      </c>
      <c r="C80" s="37">
        <f t="shared" si="3"/>
        <v>0</v>
      </c>
      <c r="D80" s="37">
        <f t="shared" si="3"/>
        <v>0</v>
      </c>
      <c r="E80" s="37">
        <f t="shared" si="3"/>
        <v>0</v>
      </c>
      <c r="F80" s="57">
        <f t="shared" si="3"/>
        <v>0</v>
      </c>
    </row>
    <row r="81" spans="1:6" x14ac:dyDescent="0.25">
      <c r="A81" s="39" t="s">
        <v>18</v>
      </c>
      <c r="B81" s="40">
        <f t="shared" si="3"/>
        <v>0</v>
      </c>
      <c r="C81" s="40">
        <f t="shared" si="3"/>
        <v>0</v>
      </c>
      <c r="D81" s="40">
        <f t="shared" si="3"/>
        <v>0</v>
      </c>
      <c r="E81" s="40">
        <f t="shared" si="3"/>
        <v>0</v>
      </c>
      <c r="F81" s="58">
        <f t="shared" si="3"/>
        <v>0</v>
      </c>
    </row>
    <row r="82" spans="1:6" x14ac:dyDescent="0.25">
      <c r="A82" s="36"/>
      <c r="B82" s="38"/>
      <c r="C82" s="38"/>
      <c r="D82" s="38"/>
      <c r="E82" s="38"/>
      <c r="F82" s="38"/>
    </row>
    <row r="83" spans="1:6" x14ac:dyDescent="0.25">
      <c r="A83" s="56" t="s">
        <v>29</v>
      </c>
      <c r="B83" s="34"/>
      <c r="C83" s="34"/>
      <c r="D83" s="34"/>
      <c r="E83" s="34"/>
      <c r="F83" s="45"/>
    </row>
    <row r="84" spans="1:6" x14ac:dyDescent="0.25">
      <c r="A84" s="36" t="s">
        <v>5</v>
      </c>
      <c r="B84" s="37">
        <f t="shared" ref="B84:F96" si="4">B3*($D37*$E$37)</f>
        <v>0</v>
      </c>
      <c r="C84" s="37">
        <f t="shared" si="4"/>
        <v>0</v>
      </c>
      <c r="D84" s="37">
        <f t="shared" si="4"/>
        <v>0</v>
      </c>
      <c r="E84" s="37">
        <f t="shared" si="4"/>
        <v>0</v>
      </c>
      <c r="F84" s="57">
        <f t="shared" si="4"/>
        <v>0</v>
      </c>
    </row>
    <row r="85" spans="1:6" x14ac:dyDescent="0.25">
      <c r="A85" s="36" t="s">
        <v>6</v>
      </c>
      <c r="B85" s="37">
        <f t="shared" si="4"/>
        <v>0</v>
      </c>
      <c r="C85" s="37">
        <f t="shared" si="4"/>
        <v>0</v>
      </c>
      <c r="D85" s="37">
        <f t="shared" si="4"/>
        <v>0</v>
      </c>
      <c r="E85" s="37">
        <f t="shared" si="4"/>
        <v>0</v>
      </c>
      <c r="F85" s="57">
        <f t="shared" si="4"/>
        <v>0</v>
      </c>
    </row>
    <row r="86" spans="1:6" x14ac:dyDescent="0.25">
      <c r="A86" s="36" t="s">
        <v>24</v>
      </c>
      <c r="B86" s="37">
        <f t="shared" si="4"/>
        <v>0</v>
      </c>
      <c r="C86" s="37">
        <f t="shared" si="4"/>
        <v>0</v>
      </c>
      <c r="D86" s="37">
        <f t="shared" si="4"/>
        <v>0</v>
      </c>
      <c r="E86" s="37">
        <f t="shared" si="4"/>
        <v>0</v>
      </c>
      <c r="F86" s="57">
        <f t="shared" si="4"/>
        <v>0</v>
      </c>
    </row>
    <row r="87" spans="1:6" x14ac:dyDescent="0.25">
      <c r="A87" s="36" t="s">
        <v>25</v>
      </c>
      <c r="B87" s="37">
        <f t="shared" si="4"/>
        <v>0</v>
      </c>
      <c r="C87" s="37">
        <f t="shared" si="4"/>
        <v>0</v>
      </c>
      <c r="D87" s="37">
        <f t="shared" si="4"/>
        <v>0</v>
      </c>
      <c r="E87" s="37">
        <f t="shared" si="4"/>
        <v>0</v>
      </c>
      <c r="F87" s="57">
        <f t="shared" si="4"/>
        <v>0</v>
      </c>
    </row>
    <row r="88" spans="1:6" x14ac:dyDescent="0.25">
      <c r="A88" s="36" t="s">
        <v>9</v>
      </c>
      <c r="B88" s="37">
        <f t="shared" si="4"/>
        <v>0</v>
      </c>
      <c r="C88" s="37">
        <f t="shared" si="4"/>
        <v>0</v>
      </c>
      <c r="D88" s="37">
        <f t="shared" si="4"/>
        <v>0</v>
      </c>
      <c r="E88" s="37">
        <f t="shared" si="4"/>
        <v>0</v>
      </c>
      <c r="F88" s="57">
        <f t="shared" si="4"/>
        <v>0</v>
      </c>
    </row>
    <row r="89" spans="1:6" x14ac:dyDescent="0.25">
      <c r="A89" s="36" t="s">
        <v>11</v>
      </c>
      <c r="B89" s="37">
        <f t="shared" si="4"/>
        <v>0</v>
      </c>
      <c r="C89" s="37">
        <f t="shared" si="4"/>
        <v>0</v>
      </c>
      <c r="D89" s="37">
        <f t="shared" si="4"/>
        <v>0</v>
      </c>
      <c r="E89" s="37">
        <f t="shared" si="4"/>
        <v>0</v>
      </c>
      <c r="F89" s="57">
        <f t="shared" si="4"/>
        <v>0</v>
      </c>
    </row>
    <row r="90" spans="1:6" x14ac:dyDescent="0.25">
      <c r="A90" s="36" t="s">
        <v>13</v>
      </c>
      <c r="B90" s="37">
        <f t="shared" si="4"/>
        <v>0</v>
      </c>
      <c r="C90" s="37">
        <f t="shared" si="4"/>
        <v>0</v>
      </c>
      <c r="D90" s="37">
        <f t="shared" si="4"/>
        <v>0</v>
      </c>
      <c r="E90" s="37">
        <f t="shared" si="4"/>
        <v>0</v>
      </c>
      <c r="F90" s="57">
        <f t="shared" si="4"/>
        <v>0</v>
      </c>
    </row>
    <row r="91" spans="1:6" x14ac:dyDescent="0.25">
      <c r="A91" s="36" t="s">
        <v>45</v>
      </c>
      <c r="B91" s="37">
        <f t="shared" si="4"/>
        <v>0</v>
      </c>
      <c r="C91" s="37">
        <f t="shared" si="4"/>
        <v>0</v>
      </c>
      <c r="D91" s="37">
        <f t="shared" si="4"/>
        <v>0</v>
      </c>
      <c r="E91" s="37">
        <f t="shared" si="4"/>
        <v>0</v>
      </c>
      <c r="F91" s="57">
        <f t="shared" si="4"/>
        <v>0</v>
      </c>
    </row>
    <row r="92" spans="1:6" x14ac:dyDescent="0.25">
      <c r="A92" s="36" t="s">
        <v>15</v>
      </c>
      <c r="B92" s="37">
        <f t="shared" si="4"/>
        <v>0</v>
      </c>
      <c r="C92" s="37">
        <f t="shared" si="4"/>
        <v>0</v>
      </c>
      <c r="D92" s="37">
        <f t="shared" si="4"/>
        <v>0</v>
      </c>
      <c r="E92" s="37">
        <f t="shared" si="4"/>
        <v>0</v>
      </c>
      <c r="F92" s="57">
        <f t="shared" si="4"/>
        <v>0</v>
      </c>
    </row>
    <row r="93" spans="1:6" x14ac:dyDescent="0.25">
      <c r="A93" s="36" t="s">
        <v>17</v>
      </c>
      <c r="B93" s="37">
        <f t="shared" si="4"/>
        <v>0</v>
      </c>
      <c r="C93" s="37">
        <f t="shared" si="4"/>
        <v>0</v>
      </c>
      <c r="D93" s="37">
        <f t="shared" si="4"/>
        <v>0</v>
      </c>
      <c r="E93" s="37">
        <f t="shared" si="4"/>
        <v>0</v>
      </c>
      <c r="F93" s="57">
        <f t="shared" si="4"/>
        <v>0</v>
      </c>
    </row>
    <row r="94" spans="1:6" x14ac:dyDescent="0.25">
      <c r="A94" s="36" t="s">
        <v>46</v>
      </c>
      <c r="B94" s="37">
        <f t="shared" si="4"/>
        <v>0</v>
      </c>
      <c r="C94" s="37">
        <f t="shared" si="4"/>
        <v>0</v>
      </c>
      <c r="D94" s="37">
        <f t="shared" si="4"/>
        <v>0</v>
      </c>
      <c r="E94" s="37">
        <f t="shared" si="4"/>
        <v>0</v>
      </c>
      <c r="F94" s="57">
        <f t="shared" si="4"/>
        <v>0</v>
      </c>
    </row>
    <row r="95" spans="1:6" x14ac:dyDescent="0.25">
      <c r="A95" s="36" t="s">
        <v>26</v>
      </c>
      <c r="B95" s="37">
        <f t="shared" si="4"/>
        <v>0</v>
      </c>
      <c r="C95" s="37">
        <f t="shared" si="4"/>
        <v>0</v>
      </c>
      <c r="D95" s="37">
        <f t="shared" si="4"/>
        <v>0</v>
      </c>
      <c r="E95" s="37">
        <f t="shared" si="4"/>
        <v>0</v>
      </c>
      <c r="F95" s="57">
        <f t="shared" si="4"/>
        <v>0</v>
      </c>
    </row>
    <row r="96" spans="1:6" x14ac:dyDescent="0.25">
      <c r="A96" s="39" t="s">
        <v>18</v>
      </c>
      <c r="B96" s="40">
        <f t="shared" si="4"/>
        <v>0</v>
      </c>
      <c r="C96" s="40">
        <f t="shared" si="4"/>
        <v>0</v>
      </c>
      <c r="D96" s="40">
        <f t="shared" si="4"/>
        <v>0</v>
      </c>
      <c r="E96" s="40">
        <f t="shared" si="4"/>
        <v>0</v>
      </c>
      <c r="F96" s="58">
        <f t="shared" si="4"/>
        <v>0</v>
      </c>
    </row>
    <row r="97" spans="1:6" x14ac:dyDescent="0.25">
      <c r="B97" s="35"/>
      <c r="C97" s="35"/>
      <c r="D97" s="35"/>
      <c r="E97" s="35"/>
      <c r="F97" s="35"/>
    </row>
    <row r="98" spans="1:6" x14ac:dyDescent="0.25">
      <c r="A98" s="56" t="s">
        <v>30</v>
      </c>
      <c r="B98" s="34"/>
      <c r="C98" s="34"/>
      <c r="D98" s="34"/>
      <c r="E98" s="34"/>
      <c r="F98" s="45"/>
    </row>
    <row r="99" spans="1:6" x14ac:dyDescent="0.25">
      <c r="A99" s="36" t="s">
        <v>5</v>
      </c>
      <c r="B99" s="41">
        <f t="shared" ref="B99:F111" si="5">B3*$F37</f>
        <v>0</v>
      </c>
      <c r="C99" s="41">
        <f t="shared" si="5"/>
        <v>0</v>
      </c>
      <c r="D99" s="41">
        <f t="shared" si="5"/>
        <v>0</v>
      </c>
      <c r="E99" s="41">
        <f t="shared" si="5"/>
        <v>0</v>
      </c>
      <c r="F99" s="42">
        <f t="shared" si="5"/>
        <v>0</v>
      </c>
    </row>
    <row r="100" spans="1:6" x14ac:dyDescent="0.25">
      <c r="A100" s="36" t="s">
        <v>6</v>
      </c>
      <c r="B100" s="41">
        <f t="shared" si="5"/>
        <v>0</v>
      </c>
      <c r="C100" s="41">
        <f t="shared" si="5"/>
        <v>0</v>
      </c>
      <c r="D100" s="41">
        <f t="shared" si="5"/>
        <v>0</v>
      </c>
      <c r="E100" s="41">
        <f t="shared" si="5"/>
        <v>0</v>
      </c>
      <c r="F100" s="42">
        <f t="shared" si="5"/>
        <v>0</v>
      </c>
    </row>
    <row r="101" spans="1:6" x14ac:dyDescent="0.25">
      <c r="A101" s="36" t="s">
        <v>24</v>
      </c>
      <c r="B101" s="41">
        <f t="shared" si="5"/>
        <v>0</v>
      </c>
      <c r="C101" s="41">
        <f t="shared" si="5"/>
        <v>0</v>
      </c>
      <c r="D101" s="41">
        <f t="shared" si="5"/>
        <v>0</v>
      </c>
      <c r="E101" s="41">
        <f t="shared" si="5"/>
        <v>0</v>
      </c>
      <c r="F101" s="42">
        <f t="shared" si="5"/>
        <v>0</v>
      </c>
    </row>
    <row r="102" spans="1:6" x14ac:dyDescent="0.25">
      <c r="A102" s="36" t="s">
        <v>25</v>
      </c>
      <c r="B102" s="41">
        <f t="shared" si="5"/>
        <v>0</v>
      </c>
      <c r="C102" s="41">
        <f t="shared" si="5"/>
        <v>0</v>
      </c>
      <c r="D102" s="41">
        <f t="shared" si="5"/>
        <v>0</v>
      </c>
      <c r="E102" s="41">
        <f t="shared" si="5"/>
        <v>0</v>
      </c>
      <c r="F102" s="42">
        <f t="shared" si="5"/>
        <v>0</v>
      </c>
    </row>
    <row r="103" spans="1:6" x14ac:dyDescent="0.25">
      <c r="A103" s="36" t="s">
        <v>9</v>
      </c>
      <c r="B103" s="41">
        <f t="shared" si="5"/>
        <v>0</v>
      </c>
      <c r="C103" s="41">
        <f t="shared" si="5"/>
        <v>0</v>
      </c>
      <c r="D103" s="41">
        <f t="shared" si="5"/>
        <v>0</v>
      </c>
      <c r="E103" s="41">
        <f t="shared" si="5"/>
        <v>0</v>
      </c>
      <c r="F103" s="42">
        <f t="shared" si="5"/>
        <v>0</v>
      </c>
    </row>
    <row r="104" spans="1:6" x14ac:dyDescent="0.25">
      <c r="A104" s="36" t="s">
        <v>11</v>
      </c>
      <c r="B104" s="41">
        <f t="shared" si="5"/>
        <v>0</v>
      </c>
      <c r="C104" s="41">
        <f t="shared" si="5"/>
        <v>0</v>
      </c>
      <c r="D104" s="41">
        <f t="shared" si="5"/>
        <v>0</v>
      </c>
      <c r="E104" s="41">
        <f t="shared" si="5"/>
        <v>0</v>
      </c>
      <c r="F104" s="42">
        <f t="shared" si="5"/>
        <v>0</v>
      </c>
    </row>
    <row r="105" spans="1:6" x14ac:dyDescent="0.25">
      <c r="A105" s="36" t="s">
        <v>13</v>
      </c>
      <c r="B105" s="41">
        <f t="shared" si="5"/>
        <v>0</v>
      </c>
      <c r="C105" s="41">
        <f t="shared" si="5"/>
        <v>0</v>
      </c>
      <c r="D105" s="41">
        <f t="shared" si="5"/>
        <v>0</v>
      </c>
      <c r="E105" s="41">
        <f t="shared" si="5"/>
        <v>0</v>
      </c>
      <c r="F105" s="42">
        <f t="shared" si="5"/>
        <v>0</v>
      </c>
    </row>
    <row r="106" spans="1:6" x14ac:dyDescent="0.25">
      <c r="A106" s="36" t="s">
        <v>45</v>
      </c>
      <c r="B106" s="41">
        <f t="shared" si="5"/>
        <v>0</v>
      </c>
      <c r="C106" s="41">
        <f t="shared" si="5"/>
        <v>0</v>
      </c>
      <c r="D106" s="41">
        <f t="shared" si="5"/>
        <v>0</v>
      </c>
      <c r="E106" s="41">
        <f t="shared" si="5"/>
        <v>0</v>
      </c>
      <c r="F106" s="42">
        <f t="shared" si="5"/>
        <v>0</v>
      </c>
    </row>
    <row r="107" spans="1:6" x14ac:dyDescent="0.25">
      <c r="A107" s="36" t="s">
        <v>15</v>
      </c>
      <c r="B107" s="41">
        <f t="shared" si="5"/>
        <v>0</v>
      </c>
      <c r="C107" s="41">
        <f t="shared" si="5"/>
        <v>0</v>
      </c>
      <c r="D107" s="41">
        <f t="shared" si="5"/>
        <v>0</v>
      </c>
      <c r="E107" s="41">
        <f t="shared" si="5"/>
        <v>0</v>
      </c>
      <c r="F107" s="42">
        <f t="shared" si="5"/>
        <v>0</v>
      </c>
    </row>
    <row r="108" spans="1:6" x14ac:dyDescent="0.25">
      <c r="A108" s="36" t="s">
        <v>17</v>
      </c>
      <c r="B108" s="41">
        <f t="shared" si="5"/>
        <v>0</v>
      </c>
      <c r="C108" s="41">
        <f t="shared" si="5"/>
        <v>0</v>
      </c>
      <c r="D108" s="41">
        <f t="shared" si="5"/>
        <v>0</v>
      </c>
      <c r="E108" s="41">
        <f t="shared" si="5"/>
        <v>0</v>
      </c>
      <c r="F108" s="42">
        <f t="shared" si="5"/>
        <v>0</v>
      </c>
    </row>
    <row r="109" spans="1:6" x14ac:dyDescent="0.25">
      <c r="A109" s="36" t="s">
        <v>46</v>
      </c>
      <c r="B109" s="41">
        <f t="shared" si="5"/>
        <v>0</v>
      </c>
      <c r="C109" s="41">
        <f t="shared" si="5"/>
        <v>0</v>
      </c>
      <c r="D109" s="41">
        <f t="shared" si="5"/>
        <v>0</v>
      </c>
      <c r="E109" s="41">
        <f t="shared" si="5"/>
        <v>0</v>
      </c>
      <c r="F109" s="42">
        <f t="shared" si="5"/>
        <v>0</v>
      </c>
    </row>
    <row r="110" spans="1:6" x14ac:dyDescent="0.25">
      <c r="A110" s="36" t="s">
        <v>26</v>
      </c>
      <c r="B110" s="41">
        <f t="shared" si="5"/>
        <v>0</v>
      </c>
      <c r="C110" s="41">
        <f t="shared" si="5"/>
        <v>0</v>
      </c>
      <c r="D110" s="41">
        <f t="shared" si="5"/>
        <v>0</v>
      </c>
      <c r="E110" s="41">
        <f t="shared" si="5"/>
        <v>0</v>
      </c>
      <c r="F110" s="42">
        <f t="shared" si="5"/>
        <v>0</v>
      </c>
    </row>
    <row r="111" spans="1:6" x14ac:dyDescent="0.25">
      <c r="A111" s="39" t="s">
        <v>18</v>
      </c>
      <c r="B111" s="43">
        <f t="shared" si="5"/>
        <v>0</v>
      </c>
      <c r="C111" s="43">
        <f t="shared" si="5"/>
        <v>0</v>
      </c>
      <c r="D111" s="43">
        <f t="shared" si="5"/>
        <v>0</v>
      </c>
      <c r="E111" s="43">
        <f t="shared" si="5"/>
        <v>0</v>
      </c>
      <c r="F111" s="44">
        <f t="shared" si="5"/>
        <v>0</v>
      </c>
    </row>
  </sheetData>
  <mergeCells count="2">
    <mergeCell ref="H2:M2"/>
    <mergeCell ref="A34:G34"/>
  </mergeCells>
  <conditionalFormatting sqref="B20:F20">
    <cfRule type="colorScale" priority="1">
      <colorScale>
        <cfvo type="min"/>
        <cfvo type="percentile" val="50"/>
        <cfvo type="max"/>
        <color rgb="FF63BE7B"/>
        <color rgb="FFFFEB84"/>
        <color rgb="FFF8696B"/>
      </colorScale>
    </cfRule>
  </conditionalFormatting>
  <pageMargins left="0.7" right="0.7" top="0.75" bottom="0.75" header="0.3" footer="0.3"/>
  <pageSetup scale="55"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2" id="{BA6CD467-BD00-4612-B050-332A3A71CC23}">
            <x14:iconSet custom="1">
              <x14:cfvo type="percent">
                <xm:f>0</xm:f>
              </x14:cfvo>
              <x14:cfvo type="num">
                <xm:f>0</xm:f>
              </x14:cfvo>
              <x14:cfvo type="num" gte="0">
                <xm:f>0</xm:f>
              </x14:cfvo>
              <x14:cfIcon iconSet="3Symbols2" iconId="0"/>
              <x14:cfIcon iconSet="3Symbols2" iconId="2"/>
              <x14:cfIcon iconSet="3Symbols2" iconId="0"/>
            </x14:iconSet>
          </x14:cfRule>
          <xm:sqref>B22:F23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4"/>
  <sheetViews>
    <sheetView zoomScale="80" zoomScaleNormal="80" workbookViewId="0">
      <selection activeCell="D24" sqref="D24"/>
    </sheetView>
  </sheetViews>
  <sheetFormatPr defaultRowHeight="15" x14ac:dyDescent="0.25"/>
  <cols>
    <col min="1" max="1" width="45.5703125" customWidth="1"/>
    <col min="2" max="6" width="15.140625" customWidth="1"/>
    <col min="7" max="7" width="7.28515625" style="38" customWidth="1"/>
    <col min="8" max="9" width="15.140625" customWidth="1"/>
  </cols>
  <sheetData>
    <row r="1" spans="1:9" ht="24" thickBot="1" x14ac:dyDescent="0.4">
      <c r="A1" s="94" t="s">
        <v>49</v>
      </c>
      <c r="H1" s="174" t="s">
        <v>48</v>
      </c>
      <c r="I1" s="174"/>
    </row>
    <row r="2" spans="1:9" ht="29.25" thickBot="1" x14ac:dyDescent="0.5">
      <c r="A2" s="31"/>
      <c r="B2" s="2" t="s">
        <v>0</v>
      </c>
      <c r="C2" s="3" t="s">
        <v>1</v>
      </c>
      <c r="D2" s="3" t="s">
        <v>2</v>
      </c>
      <c r="E2" s="3" t="s">
        <v>3</v>
      </c>
      <c r="F2" s="4" t="s">
        <v>4</v>
      </c>
      <c r="G2" s="97"/>
      <c r="H2" s="4" t="s">
        <v>59</v>
      </c>
      <c r="I2" s="4" t="s">
        <v>60</v>
      </c>
    </row>
    <row r="3" spans="1:9" ht="28.5" x14ac:dyDescent="0.45">
      <c r="A3" s="47" t="s">
        <v>5</v>
      </c>
      <c r="B3" s="5">
        <v>0</v>
      </c>
      <c r="C3" s="6">
        <v>2</v>
      </c>
      <c r="D3" s="6">
        <v>1</v>
      </c>
      <c r="E3" s="6">
        <v>1</v>
      </c>
      <c r="F3" s="7">
        <v>0</v>
      </c>
      <c r="G3" s="10"/>
      <c r="H3" s="7">
        <f t="shared" ref="H3:H13" si="0">SUM(B3:F3)</f>
        <v>4</v>
      </c>
      <c r="I3" s="7">
        <f>H3/2</f>
        <v>2</v>
      </c>
    </row>
    <row r="4" spans="1:9" ht="28.5" x14ac:dyDescent="0.45">
      <c r="A4" s="48" t="s">
        <v>6</v>
      </c>
      <c r="B4" s="8">
        <v>8</v>
      </c>
      <c r="C4" s="9">
        <v>6</v>
      </c>
      <c r="D4" s="9">
        <v>5</v>
      </c>
      <c r="E4" s="9">
        <v>5</v>
      </c>
      <c r="F4" s="10">
        <v>8</v>
      </c>
      <c r="G4" s="10"/>
      <c r="H4" s="10">
        <f t="shared" si="0"/>
        <v>32</v>
      </c>
      <c r="I4" s="10">
        <f>ROUNDUP(H4/6,0)</f>
        <v>6</v>
      </c>
    </row>
    <row r="5" spans="1:9" ht="28.5" x14ac:dyDescent="0.45">
      <c r="A5" s="49" t="s">
        <v>24</v>
      </c>
      <c r="B5" s="8">
        <v>5</v>
      </c>
      <c r="C5" s="9">
        <v>4</v>
      </c>
      <c r="D5" s="9">
        <v>6</v>
      </c>
      <c r="E5" s="9">
        <v>4</v>
      </c>
      <c r="F5" s="10">
        <v>3</v>
      </c>
      <c r="G5" s="10"/>
      <c r="H5" s="10">
        <f t="shared" si="0"/>
        <v>22</v>
      </c>
      <c r="I5" s="10">
        <f t="shared" ref="I5:I6" si="1">ROUNDUP(H5/6,0)</f>
        <v>4</v>
      </c>
    </row>
    <row r="6" spans="1:9" ht="28.5" x14ac:dyDescent="0.45">
      <c r="A6" s="50" t="s">
        <v>25</v>
      </c>
      <c r="B6" s="8">
        <v>5</v>
      </c>
      <c r="C6" s="9">
        <v>5</v>
      </c>
      <c r="D6" s="9">
        <v>9</v>
      </c>
      <c r="E6" s="9">
        <v>5</v>
      </c>
      <c r="F6" s="10">
        <v>9</v>
      </c>
      <c r="G6" s="10"/>
      <c r="H6" s="10">
        <f t="shared" si="0"/>
        <v>33</v>
      </c>
      <c r="I6" s="10">
        <f t="shared" si="1"/>
        <v>6</v>
      </c>
    </row>
    <row r="7" spans="1:9" ht="28.5" x14ac:dyDescent="0.45">
      <c r="A7" s="51" t="s">
        <v>9</v>
      </c>
      <c r="B7" s="8">
        <v>11</v>
      </c>
      <c r="C7" s="9">
        <v>9</v>
      </c>
      <c r="D7" s="9">
        <v>6</v>
      </c>
      <c r="E7" s="9">
        <v>10</v>
      </c>
      <c r="F7" s="10">
        <v>7</v>
      </c>
      <c r="G7" s="10"/>
      <c r="H7" s="10">
        <f t="shared" si="0"/>
        <v>43</v>
      </c>
      <c r="I7" s="10">
        <f>ROUNDUP(H7/12,0)</f>
        <v>4</v>
      </c>
    </row>
    <row r="8" spans="1:9" ht="28.5" x14ac:dyDescent="0.45">
      <c r="A8" s="52" t="s">
        <v>50</v>
      </c>
      <c r="B8" s="8">
        <v>7</v>
      </c>
      <c r="C8" s="9">
        <v>12</v>
      </c>
      <c r="D8" s="9">
        <v>10</v>
      </c>
      <c r="E8" s="9">
        <v>11</v>
      </c>
      <c r="F8" s="10">
        <v>12</v>
      </c>
      <c r="G8" s="10"/>
      <c r="H8" s="10">
        <f t="shared" si="0"/>
        <v>52</v>
      </c>
      <c r="I8" s="10">
        <f>ROUNDUP(H8/48,0)</f>
        <v>2</v>
      </c>
    </row>
    <row r="9" spans="1:9" ht="28.5" x14ac:dyDescent="0.45">
      <c r="A9" s="52" t="s">
        <v>51</v>
      </c>
      <c r="B9" s="22">
        <v>4</v>
      </c>
      <c r="C9" s="23">
        <v>5</v>
      </c>
      <c r="D9" s="23">
        <v>5</v>
      </c>
      <c r="E9" s="23">
        <v>6</v>
      </c>
      <c r="F9" s="24">
        <v>7</v>
      </c>
      <c r="G9" s="24"/>
      <c r="H9" s="24">
        <f t="shared" si="0"/>
        <v>27</v>
      </c>
      <c r="I9" s="24">
        <f>ROUNDUP(H9/12,0)</f>
        <v>3</v>
      </c>
    </row>
    <row r="10" spans="1:9" ht="28.5" x14ac:dyDescent="0.45">
      <c r="A10" s="52" t="s">
        <v>55</v>
      </c>
      <c r="B10" s="22">
        <v>2</v>
      </c>
      <c r="C10" s="23">
        <v>4</v>
      </c>
      <c r="D10" s="23">
        <v>4</v>
      </c>
      <c r="E10" s="23">
        <v>6</v>
      </c>
      <c r="F10" s="24">
        <v>3</v>
      </c>
      <c r="G10" s="24"/>
      <c r="H10" s="24">
        <f t="shared" si="0"/>
        <v>19</v>
      </c>
      <c r="I10" s="24">
        <f>ROUNDUP(H10/12,0)</f>
        <v>2</v>
      </c>
    </row>
    <row r="11" spans="1:9" ht="28.5" x14ac:dyDescent="0.45">
      <c r="A11" s="53" t="s">
        <v>52</v>
      </c>
      <c r="B11" s="22">
        <v>10</v>
      </c>
      <c r="C11" s="23">
        <v>9</v>
      </c>
      <c r="D11" s="23">
        <v>8</v>
      </c>
      <c r="E11" s="23">
        <v>10</v>
      </c>
      <c r="F11" s="24">
        <v>10</v>
      </c>
      <c r="G11" s="24"/>
      <c r="H11" s="24">
        <f t="shared" si="0"/>
        <v>47</v>
      </c>
      <c r="I11" s="24">
        <f>ROUNDUP(H11/48,0)</f>
        <v>1</v>
      </c>
    </row>
    <row r="12" spans="1:9" ht="28.5" x14ac:dyDescent="0.45">
      <c r="A12" s="53" t="s">
        <v>53</v>
      </c>
      <c r="B12" s="22">
        <v>6</v>
      </c>
      <c r="C12" s="23">
        <v>5</v>
      </c>
      <c r="D12" s="23">
        <v>4</v>
      </c>
      <c r="E12" s="23">
        <v>5</v>
      </c>
      <c r="F12" s="24">
        <v>5</v>
      </c>
      <c r="G12" s="24"/>
      <c r="H12" s="24">
        <f t="shared" si="0"/>
        <v>25</v>
      </c>
      <c r="I12" s="24">
        <f>ROUNDUP(H12/12,0)</f>
        <v>3</v>
      </c>
    </row>
    <row r="13" spans="1:9" ht="29.25" thickBot="1" x14ac:dyDescent="0.5">
      <c r="A13" s="53" t="s">
        <v>54</v>
      </c>
      <c r="B13" s="22">
        <v>6</v>
      </c>
      <c r="C13" s="23">
        <v>4</v>
      </c>
      <c r="D13" s="23">
        <v>2</v>
      </c>
      <c r="E13" s="23">
        <v>5</v>
      </c>
      <c r="F13" s="24">
        <v>2</v>
      </c>
      <c r="G13" s="24"/>
      <c r="H13" s="24">
        <f t="shared" si="0"/>
        <v>19</v>
      </c>
      <c r="I13" s="24">
        <f>ROUNDUP(H13/12,0)</f>
        <v>2</v>
      </c>
    </row>
    <row r="14" spans="1:9" ht="29.25" thickBot="1" x14ac:dyDescent="0.5">
      <c r="A14" s="95" t="s">
        <v>58</v>
      </c>
      <c r="B14" s="65">
        <f>B3*64+(B4+B5+B6)*32+(B7+B9+B10+B12+B13)*16+(B8+B11)*4</f>
        <v>1108</v>
      </c>
      <c r="C14" s="63">
        <f>C3*64+(C4+C5+C6)*32+(C7+C9+C10+C12+C13)*16+(C8+C11)*4</f>
        <v>1124</v>
      </c>
      <c r="D14" s="63">
        <f>D3*64+(D4+D5+D6)*32+(D7+D9+D10+D12+D13)*16+(D8+D11)*4</f>
        <v>1112</v>
      </c>
      <c r="E14" s="63">
        <f>E3*64+(E4+E5+E6)*32+(E7+E9+E10+E12+E13)*16+(E8+E11)*4</f>
        <v>1108</v>
      </c>
      <c r="F14" s="96">
        <f>F3*64+(F4+F5+F6)*32+(F7+F9+F10+F12+F13)*16+(F8+F11)*4</f>
        <v>1112</v>
      </c>
      <c r="G14" s="24"/>
      <c r="H14" s="96"/>
      <c r="I14" s="96"/>
    </row>
  </sheetData>
  <mergeCells count="1">
    <mergeCell ref="H1:I1"/>
  </mergeCells>
  <pageMargins left="0.7" right="0.7" top="0.75" bottom="0.75" header="0.3" footer="0.3"/>
  <pageSetup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48"/>
  <sheetViews>
    <sheetView zoomScaleNormal="100" workbookViewId="0">
      <selection activeCell="P35" sqref="P35"/>
    </sheetView>
  </sheetViews>
  <sheetFormatPr defaultRowHeight="15" x14ac:dyDescent="0.25"/>
  <cols>
    <col min="1" max="1" width="16.7109375" customWidth="1"/>
    <col min="5" max="5" width="4.28515625" customWidth="1"/>
    <col min="15" max="15" width="4.7109375" customWidth="1"/>
    <col min="18" max="18" width="14.42578125" customWidth="1"/>
  </cols>
  <sheetData>
    <row r="2" spans="1:16" ht="18" x14ac:dyDescent="0.35">
      <c r="F2" s="144" t="s">
        <v>68</v>
      </c>
      <c r="G2" s="144"/>
      <c r="H2" s="144"/>
      <c r="I2" s="144"/>
      <c r="J2" s="144"/>
      <c r="K2" s="144"/>
      <c r="L2" s="144"/>
      <c r="M2" s="144"/>
      <c r="N2" s="144"/>
    </row>
    <row r="3" spans="1:16" x14ac:dyDescent="0.25">
      <c r="F3" s="155">
        <v>0</v>
      </c>
      <c r="G3" s="156">
        <v>0.5</v>
      </c>
      <c r="H3" s="156">
        <v>1</v>
      </c>
      <c r="I3" s="156">
        <v>2</v>
      </c>
      <c r="J3" s="156">
        <v>3</v>
      </c>
      <c r="K3" s="156">
        <v>4</v>
      </c>
      <c r="L3" s="156">
        <v>5</v>
      </c>
      <c r="M3" s="156">
        <v>8</v>
      </c>
      <c r="N3" s="157">
        <v>10</v>
      </c>
    </row>
    <row r="4" spans="1:16" ht="15.6" customHeight="1" x14ac:dyDescent="0.25">
      <c r="B4" s="175" t="s">
        <v>64</v>
      </c>
      <c r="C4" s="175" t="s">
        <v>65</v>
      </c>
      <c r="D4" s="175" t="s">
        <v>66</v>
      </c>
      <c r="E4" s="38"/>
    </row>
    <row r="5" spans="1:16" s="38" customFormat="1" x14ac:dyDescent="0.25">
      <c r="B5" s="176"/>
      <c r="C5" s="176"/>
      <c r="D5" s="176"/>
      <c r="F5" s="151" t="s">
        <v>67</v>
      </c>
      <c r="G5" s="150"/>
      <c r="H5" s="150"/>
      <c r="I5" s="150"/>
      <c r="J5" s="150"/>
      <c r="K5" s="150"/>
      <c r="L5" s="150"/>
      <c r="M5" s="150"/>
      <c r="N5" s="150"/>
    </row>
    <row r="6" spans="1:16" x14ac:dyDescent="0.25">
      <c r="A6" s="112" t="s">
        <v>5</v>
      </c>
      <c r="B6" s="113">
        <v>2125</v>
      </c>
      <c r="C6" s="113">
        <v>25</v>
      </c>
      <c r="D6" s="121">
        <v>0</v>
      </c>
      <c r="E6" s="38"/>
      <c r="F6" s="123">
        <f t="shared" ref="F6:N18" si="0">$B6+$C6*30+$D6*30*F$3</f>
        <v>2875</v>
      </c>
      <c r="G6" s="114">
        <f t="shared" si="0"/>
        <v>2875</v>
      </c>
      <c r="H6" s="114">
        <f t="shared" si="0"/>
        <v>2875</v>
      </c>
      <c r="I6" s="114">
        <f t="shared" si="0"/>
        <v>2875</v>
      </c>
      <c r="J6" s="114">
        <f t="shared" si="0"/>
        <v>2875</v>
      </c>
      <c r="K6" s="114">
        <f t="shared" si="0"/>
        <v>2875</v>
      </c>
      <c r="L6" s="114">
        <f t="shared" si="0"/>
        <v>2875</v>
      </c>
      <c r="M6" s="114">
        <f t="shared" si="0"/>
        <v>2875</v>
      </c>
      <c r="N6" s="115">
        <f t="shared" si="0"/>
        <v>2875</v>
      </c>
    </row>
    <row r="7" spans="1:16" x14ac:dyDescent="0.25">
      <c r="A7" s="36" t="s">
        <v>6</v>
      </c>
      <c r="B7" s="41">
        <v>785</v>
      </c>
      <c r="C7" s="41">
        <v>20</v>
      </c>
      <c r="D7" s="122">
        <v>4.5</v>
      </c>
      <c r="E7" s="38"/>
      <c r="F7" s="124">
        <f t="shared" si="0"/>
        <v>1385</v>
      </c>
      <c r="G7" s="116">
        <f t="shared" si="0"/>
        <v>1452.5</v>
      </c>
      <c r="H7" s="116">
        <f t="shared" si="0"/>
        <v>1520</v>
      </c>
      <c r="I7" s="116">
        <f t="shared" si="0"/>
        <v>1655</v>
      </c>
      <c r="J7" s="116">
        <f t="shared" si="0"/>
        <v>1790</v>
      </c>
      <c r="K7" s="116">
        <f t="shared" si="0"/>
        <v>1925</v>
      </c>
      <c r="L7" s="116">
        <f t="shared" si="0"/>
        <v>2060</v>
      </c>
      <c r="M7" s="116">
        <f t="shared" si="0"/>
        <v>2465</v>
      </c>
      <c r="N7" s="117">
        <f t="shared" si="0"/>
        <v>2735</v>
      </c>
      <c r="O7" t="s">
        <v>69</v>
      </c>
      <c r="P7" t="s">
        <v>70</v>
      </c>
    </row>
    <row r="8" spans="1:16" ht="18" x14ac:dyDescent="0.35">
      <c r="A8" s="36" t="s">
        <v>24</v>
      </c>
      <c r="B8" s="41">
        <v>0</v>
      </c>
      <c r="C8" s="41">
        <v>20</v>
      </c>
      <c r="D8" s="122">
        <v>4.5</v>
      </c>
      <c r="E8" s="38"/>
      <c r="F8" s="124">
        <f t="shared" si="0"/>
        <v>600</v>
      </c>
      <c r="G8" s="116">
        <f t="shared" si="0"/>
        <v>667.5</v>
      </c>
      <c r="H8" s="116">
        <f t="shared" si="0"/>
        <v>735</v>
      </c>
      <c r="I8" s="116">
        <f t="shared" si="0"/>
        <v>870</v>
      </c>
      <c r="J8" s="116">
        <f t="shared" si="0"/>
        <v>1005</v>
      </c>
      <c r="K8" s="116">
        <f t="shared" si="0"/>
        <v>1140</v>
      </c>
      <c r="L8" s="116">
        <f t="shared" si="0"/>
        <v>1275</v>
      </c>
      <c r="M8" s="116">
        <f t="shared" si="0"/>
        <v>1680</v>
      </c>
      <c r="N8" s="117">
        <f t="shared" si="0"/>
        <v>1950</v>
      </c>
      <c r="O8" t="s">
        <v>69</v>
      </c>
      <c r="P8" t="s">
        <v>76</v>
      </c>
    </row>
    <row r="9" spans="1:16" x14ac:dyDescent="0.25">
      <c r="A9" s="36" t="s">
        <v>25</v>
      </c>
      <c r="B9" s="41">
        <v>1170</v>
      </c>
      <c r="C9" s="41">
        <v>25</v>
      </c>
      <c r="D9" s="122">
        <v>0.5</v>
      </c>
      <c r="E9" s="38"/>
      <c r="F9" s="124">
        <f t="shared" si="0"/>
        <v>1920</v>
      </c>
      <c r="G9" s="116">
        <f t="shared" si="0"/>
        <v>1927.5</v>
      </c>
      <c r="H9" s="116">
        <f t="shared" si="0"/>
        <v>1935</v>
      </c>
      <c r="I9" s="116">
        <f t="shared" si="0"/>
        <v>1950</v>
      </c>
      <c r="J9" s="116">
        <f t="shared" si="0"/>
        <v>1965</v>
      </c>
      <c r="K9" s="116">
        <f t="shared" si="0"/>
        <v>1980</v>
      </c>
      <c r="L9" s="116">
        <f t="shared" si="0"/>
        <v>1995</v>
      </c>
      <c r="M9" s="116">
        <f t="shared" si="0"/>
        <v>2040</v>
      </c>
      <c r="N9" s="117">
        <f t="shared" si="0"/>
        <v>2070</v>
      </c>
      <c r="O9" t="s">
        <v>69</v>
      </c>
      <c r="P9" t="s">
        <v>71</v>
      </c>
    </row>
    <row r="10" spans="1:16" x14ac:dyDescent="0.25">
      <c r="A10" s="36" t="s">
        <v>9</v>
      </c>
      <c r="B10" s="41">
        <v>105</v>
      </c>
      <c r="C10" s="41">
        <v>10</v>
      </c>
      <c r="D10" s="122">
        <v>1.2</v>
      </c>
      <c r="E10" s="38"/>
      <c r="F10" s="124">
        <f t="shared" si="0"/>
        <v>405</v>
      </c>
      <c r="G10" s="116">
        <f t="shared" si="0"/>
        <v>423</v>
      </c>
      <c r="H10" s="116">
        <f t="shared" si="0"/>
        <v>441</v>
      </c>
      <c r="I10" s="116">
        <f t="shared" si="0"/>
        <v>477</v>
      </c>
      <c r="J10" s="116">
        <f t="shared" si="0"/>
        <v>513</v>
      </c>
      <c r="K10" s="116">
        <f t="shared" si="0"/>
        <v>549</v>
      </c>
      <c r="L10" s="116">
        <f t="shared" si="0"/>
        <v>585</v>
      </c>
      <c r="M10" s="116">
        <f t="shared" si="0"/>
        <v>693</v>
      </c>
      <c r="N10" s="117">
        <f t="shared" si="0"/>
        <v>765</v>
      </c>
      <c r="O10" t="s">
        <v>69</v>
      </c>
    </row>
    <row r="11" spans="1:16" x14ac:dyDescent="0.25">
      <c r="A11" s="36" t="s">
        <v>11</v>
      </c>
      <c r="B11" s="41">
        <v>75</v>
      </c>
      <c r="C11" s="41">
        <v>1</v>
      </c>
      <c r="D11" s="42">
        <v>0</v>
      </c>
      <c r="E11" s="38"/>
      <c r="F11" s="124">
        <f t="shared" si="0"/>
        <v>105</v>
      </c>
      <c r="G11" s="116">
        <f t="shared" si="0"/>
        <v>105</v>
      </c>
      <c r="H11" s="116">
        <f t="shared" si="0"/>
        <v>105</v>
      </c>
      <c r="I11" s="116">
        <f t="shared" si="0"/>
        <v>105</v>
      </c>
      <c r="J11" s="116">
        <f t="shared" si="0"/>
        <v>105</v>
      </c>
      <c r="K11" s="116">
        <f t="shared" si="0"/>
        <v>105</v>
      </c>
      <c r="L11" s="116">
        <f t="shared" si="0"/>
        <v>105</v>
      </c>
      <c r="M11" s="116">
        <f t="shared" si="0"/>
        <v>105</v>
      </c>
      <c r="N11" s="117">
        <f t="shared" si="0"/>
        <v>105</v>
      </c>
    </row>
    <row r="12" spans="1:16" x14ac:dyDescent="0.25">
      <c r="A12" s="36" t="s">
        <v>13</v>
      </c>
      <c r="B12" s="41">
        <v>300</v>
      </c>
      <c r="C12" s="41">
        <v>4</v>
      </c>
      <c r="D12" s="42">
        <v>0</v>
      </c>
      <c r="E12" s="38"/>
      <c r="F12" s="124">
        <f t="shared" si="0"/>
        <v>420</v>
      </c>
      <c r="G12" s="116">
        <f t="shared" si="0"/>
        <v>420</v>
      </c>
      <c r="H12" s="116">
        <f t="shared" si="0"/>
        <v>420</v>
      </c>
      <c r="I12" s="116">
        <f t="shared" si="0"/>
        <v>420</v>
      </c>
      <c r="J12" s="116">
        <f t="shared" si="0"/>
        <v>420</v>
      </c>
      <c r="K12" s="116">
        <f t="shared" si="0"/>
        <v>420</v>
      </c>
      <c r="L12" s="116">
        <f t="shared" si="0"/>
        <v>420</v>
      </c>
      <c r="M12" s="116">
        <f t="shared" si="0"/>
        <v>420</v>
      </c>
      <c r="N12" s="117">
        <f t="shared" si="0"/>
        <v>420</v>
      </c>
    </row>
    <row r="13" spans="1:16" x14ac:dyDescent="0.25">
      <c r="A13" s="36" t="s">
        <v>45</v>
      </c>
      <c r="B13" s="41">
        <v>375</v>
      </c>
      <c r="C13" s="41">
        <v>4</v>
      </c>
      <c r="D13" s="42">
        <v>0</v>
      </c>
      <c r="E13" s="38"/>
      <c r="F13" s="124">
        <f t="shared" si="0"/>
        <v>495</v>
      </c>
      <c r="G13" s="116">
        <f t="shared" si="0"/>
        <v>495</v>
      </c>
      <c r="H13" s="116">
        <f t="shared" si="0"/>
        <v>495</v>
      </c>
      <c r="I13" s="116">
        <f t="shared" si="0"/>
        <v>495</v>
      </c>
      <c r="J13" s="116">
        <f t="shared" si="0"/>
        <v>495</v>
      </c>
      <c r="K13" s="116">
        <f t="shared" si="0"/>
        <v>495</v>
      </c>
      <c r="L13" s="116">
        <f t="shared" si="0"/>
        <v>495</v>
      </c>
      <c r="M13" s="116">
        <f t="shared" si="0"/>
        <v>495</v>
      </c>
      <c r="N13" s="117">
        <f t="shared" si="0"/>
        <v>495</v>
      </c>
    </row>
    <row r="14" spans="1:16" x14ac:dyDescent="0.25">
      <c r="A14" s="36" t="s">
        <v>15</v>
      </c>
      <c r="B14" s="41">
        <v>110</v>
      </c>
      <c r="C14" s="41">
        <v>1</v>
      </c>
      <c r="D14" s="42">
        <v>0</v>
      </c>
      <c r="E14" s="38"/>
      <c r="F14" s="124">
        <f t="shared" si="0"/>
        <v>140</v>
      </c>
      <c r="G14" s="116">
        <f t="shared" si="0"/>
        <v>140</v>
      </c>
      <c r="H14" s="116">
        <f t="shared" si="0"/>
        <v>140</v>
      </c>
      <c r="I14" s="116">
        <f t="shared" si="0"/>
        <v>140</v>
      </c>
      <c r="J14" s="116">
        <f t="shared" si="0"/>
        <v>140</v>
      </c>
      <c r="K14" s="116">
        <f t="shared" si="0"/>
        <v>140</v>
      </c>
      <c r="L14" s="116">
        <f t="shared" si="0"/>
        <v>140</v>
      </c>
      <c r="M14" s="116">
        <f t="shared" si="0"/>
        <v>140</v>
      </c>
      <c r="N14" s="117">
        <f t="shared" si="0"/>
        <v>140</v>
      </c>
    </row>
    <row r="15" spans="1:16" x14ac:dyDescent="0.25">
      <c r="A15" s="36" t="s">
        <v>17</v>
      </c>
      <c r="B15" s="41">
        <v>450</v>
      </c>
      <c r="C15" s="41">
        <v>3</v>
      </c>
      <c r="D15" s="42">
        <v>0</v>
      </c>
      <c r="E15" s="38"/>
      <c r="F15" s="124">
        <f t="shared" si="0"/>
        <v>540</v>
      </c>
      <c r="G15" s="116">
        <f t="shared" si="0"/>
        <v>540</v>
      </c>
      <c r="H15" s="116">
        <f t="shared" si="0"/>
        <v>540</v>
      </c>
      <c r="I15" s="116">
        <f t="shared" si="0"/>
        <v>540</v>
      </c>
      <c r="J15" s="116">
        <f t="shared" si="0"/>
        <v>540</v>
      </c>
      <c r="K15" s="116">
        <f t="shared" si="0"/>
        <v>540</v>
      </c>
      <c r="L15" s="116">
        <f t="shared" si="0"/>
        <v>540</v>
      </c>
      <c r="M15" s="116">
        <f t="shared" si="0"/>
        <v>540</v>
      </c>
      <c r="N15" s="117">
        <f t="shared" si="0"/>
        <v>540</v>
      </c>
    </row>
    <row r="16" spans="1:16" x14ac:dyDescent="0.25">
      <c r="A16" s="36" t="s">
        <v>46</v>
      </c>
      <c r="B16" s="41">
        <v>560</v>
      </c>
      <c r="C16" s="41">
        <v>3</v>
      </c>
      <c r="D16" s="42">
        <v>0</v>
      </c>
      <c r="E16" s="38"/>
      <c r="F16" s="124">
        <f t="shared" si="0"/>
        <v>650</v>
      </c>
      <c r="G16" s="116">
        <f t="shared" si="0"/>
        <v>650</v>
      </c>
      <c r="H16" s="116">
        <f t="shared" si="0"/>
        <v>650</v>
      </c>
      <c r="I16" s="116">
        <f t="shared" si="0"/>
        <v>650</v>
      </c>
      <c r="J16" s="116">
        <f t="shared" si="0"/>
        <v>650</v>
      </c>
      <c r="K16" s="116">
        <f t="shared" si="0"/>
        <v>650</v>
      </c>
      <c r="L16" s="116">
        <f t="shared" si="0"/>
        <v>650</v>
      </c>
      <c r="M16" s="116">
        <f t="shared" si="0"/>
        <v>650</v>
      </c>
      <c r="N16" s="117">
        <f t="shared" si="0"/>
        <v>650</v>
      </c>
    </row>
    <row r="17" spans="1:16" x14ac:dyDescent="0.25">
      <c r="A17" s="36" t="s">
        <v>26</v>
      </c>
      <c r="B17" s="37">
        <v>20</v>
      </c>
      <c r="C17" s="37">
        <v>0</v>
      </c>
      <c r="D17" s="57">
        <v>0</v>
      </c>
      <c r="E17" s="38"/>
      <c r="F17" s="124">
        <f t="shared" si="0"/>
        <v>20</v>
      </c>
      <c r="G17" s="116">
        <f t="shared" si="0"/>
        <v>20</v>
      </c>
      <c r="H17" s="116">
        <f t="shared" si="0"/>
        <v>20</v>
      </c>
      <c r="I17" s="116">
        <f t="shared" si="0"/>
        <v>20</v>
      </c>
      <c r="J17" s="116">
        <f t="shared" si="0"/>
        <v>20</v>
      </c>
      <c r="K17" s="116">
        <f t="shared" si="0"/>
        <v>20</v>
      </c>
      <c r="L17" s="116">
        <f t="shared" si="0"/>
        <v>20</v>
      </c>
      <c r="M17" s="116">
        <f t="shared" si="0"/>
        <v>20</v>
      </c>
      <c r="N17" s="117">
        <f t="shared" si="0"/>
        <v>20</v>
      </c>
    </row>
    <row r="18" spans="1:16" x14ac:dyDescent="0.25">
      <c r="A18" s="39" t="s">
        <v>18</v>
      </c>
      <c r="B18" s="40">
        <v>80</v>
      </c>
      <c r="C18" s="40">
        <v>0</v>
      </c>
      <c r="D18" s="58">
        <v>0</v>
      </c>
      <c r="E18" s="38"/>
      <c r="F18" s="125">
        <f t="shared" si="0"/>
        <v>80</v>
      </c>
      <c r="G18" s="119">
        <f t="shared" si="0"/>
        <v>80</v>
      </c>
      <c r="H18" s="119">
        <f t="shared" si="0"/>
        <v>80</v>
      </c>
      <c r="I18" s="119">
        <f t="shared" si="0"/>
        <v>80</v>
      </c>
      <c r="J18" s="119">
        <f t="shared" si="0"/>
        <v>80</v>
      </c>
      <c r="K18" s="119">
        <f t="shared" si="0"/>
        <v>80</v>
      </c>
      <c r="L18" s="119">
        <f t="shared" si="0"/>
        <v>80</v>
      </c>
      <c r="M18" s="119">
        <f t="shared" si="0"/>
        <v>80</v>
      </c>
      <c r="N18" s="120">
        <f t="shared" si="0"/>
        <v>80</v>
      </c>
    </row>
    <row r="19" spans="1:16" ht="18" x14ac:dyDescent="0.35">
      <c r="E19" s="38"/>
      <c r="F19" s="144" t="s">
        <v>73</v>
      </c>
      <c r="P19" s="145"/>
    </row>
    <row r="20" spans="1:16" x14ac:dyDescent="0.25">
      <c r="E20" s="38"/>
      <c r="F20" s="147">
        <v>0</v>
      </c>
      <c r="G20" s="148">
        <v>0.5</v>
      </c>
      <c r="H20" s="148">
        <v>1</v>
      </c>
      <c r="I20" s="148">
        <v>2</v>
      </c>
      <c r="J20" s="148">
        <v>3</v>
      </c>
      <c r="K20" s="148">
        <v>4</v>
      </c>
      <c r="L20" s="148">
        <v>5</v>
      </c>
      <c r="M20" s="148">
        <v>8</v>
      </c>
      <c r="N20" s="149">
        <v>10</v>
      </c>
      <c r="O20" s="144"/>
      <c r="P20" s="145"/>
    </row>
    <row r="21" spans="1:16" x14ac:dyDescent="0.25">
      <c r="A21" s="137" t="s">
        <v>5</v>
      </c>
      <c r="B21" s="138">
        <v>2125</v>
      </c>
      <c r="C21" s="138">
        <v>25</v>
      </c>
      <c r="D21" s="139">
        <v>0</v>
      </c>
      <c r="E21" s="126"/>
      <c r="F21" s="128">
        <f t="shared" ref="F21:N21" si="1">($B21+$C21*30+$D21*30*F$3)/64</f>
        <v>44.921875</v>
      </c>
      <c r="G21" s="129">
        <f t="shared" si="1"/>
        <v>44.921875</v>
      </c>
      <c r="H21" s="129">
        <f t="shared" si="1"/>
        <v>44.921875</v>
      </c>
      <c r="I21" s="129">
        <f t="shared" si="1"/>
        <v>44.921875</v>
      </c>
      <c r="J21" s="129">
        <f t="shared" si="1"/>
        <v>44.921875</v>
      </c>
      <c r="K21" s="129">
        <f t="shared" si="1"/>
        <v>44.921875</v>
      </c>
      <c r="L21" s="129">
        <f>($B21+$C21*30+$D21*30*L$3)/64</f>
        <v>44.921875</v>
      </c>
      <c r="M21" s="129">
        <f>($B21+$C21*30+$D21*30*M$3)/64</f>
        <v>44.921875</v>
      </c>
      <c r="N21" s="130">
        <f t="shared" si="1"/>
        <v>44.921875</v>
      </c>
    </row>
    <row r="22" spans="1:16" x14ac:dyDescent="0.25">
      <c r="A22" s="107" t="s">
        <v>6</v>
      </c>
      <c r="B22" s="108">
        <v>785</v>
      </c>
      <c r="C22" s="108">
        <v>20</v>
      </c>
      <c r="D22" s="140">
        <v>4.5</v>
      </c>
      <c r="E22" s="126"/>
      <c r="F22" s="131">
        <f t="shared" ref="F22:N24" si="2">($B22+$C22*30+$D22*30*F$3)/32</f>
        <v>43.28125</v>
      </c>
      <c r="G22" s="132">
        <f t="shared" si="2"/>
        <v>45.390625</v>
      </c>
      <c r="H22" s="132">
        <f t="shared" si="2"/>
        <v>47.5</v>
      </c>
      <c r="I22" s="132">
        <f t="shared" si="2"/>
        <v>51.71875</v>
      </c>
      <c r="J22" s="132">
        <f t="shared" si="2"/>
        <v>55.9375</v>
      </c>
      <c r="K22" s="132">
        <f t="shared" si="2"/>
        <v>60.15625</v>
      </c>
      <c r="L22" s="132">
        <f t="shared" si="2"/>
        <v>64.375</v>
      </c>
      <c r="M22" s="132">
        <f t="shared" si="2"/>
        <v>77.03125</v>
      </c>
      <c r="N22" s="133">
        <f t="shared" si="2"/>
        <v>85.46875</v>
      </c>
    </row>
    <row r="23" spans="1:16" x14ac:dyDescent="0.25">
      <c r="A23" s="107" t="s">
        <v>24</v>
      </c>
      <c r="B23" s="108">
        <v>0</v>
      </c>
      <c r="C23" s="108">
        <v>20</v>
      </c>
      <c r="D23" s="140">
        <v>4.5</v>
      </c>
      <c r="E23" s="127"/>
      <c r="F23" s="131">
        <f t="shared" si="2"/>
        <v>18.75</v>
      </c>
      <c r="G23" s="132">
        <f t="shared" si="2"/>
        <v>20.859375</v>
      </c>
      <c r="H23" s="132">
        <f t="shared" si="2"/>
        <v>22.96875</v>
      </c>
      <c r="I23" s="132">
        <f t="shared" si="2"/>
        <v>27.1875</v>
      </c>
      <c r="J23" s="132">
        <f t="shared" si="2"/>
        <v>31.40625</v>
      </c>
      <c r="K23" s="132">
        <f t="shared" si="2"/>
        <v>35.625</v>
      </c>
      <c r="L23" s="132">
        <f t="shared" si="2"/>
        <v>39.84375</v>
      </c>
      <c r="M23" s="132">
        <f t="shared" si="2"/>
        <v>52.5</v>
      </c>
      <c r="N23" s="133">
        <f t="shared" si="2"/>
        <v>60.9375</v>
      </c>
    </row>
    <row r="24" spans="1:16" x14ac:dyDescent="0.25">
      <c r="A24" s="107" t="s">
        <v>25</v>
      </c>
      <c r="B24" s="108">
        <v>1170</v>
      </c>
      <c r="C24" s="108">
        <v>25</v>
      </c>
      <c r="D24" s="140">
        <v>0.5</v>
      </c>
      <c r="E24" s="127"/>
      <c r="F24" s="131">
        <f t="shared" si="2"/>
        <v>60</v>
      </c>
      <c r="G24" s="132">
        <f t="shared" si="2"/>
        <v>60.234375</v>
      </c>
      <c r="H24" s="132">
        <f>($B24+$C24*30+$D24*30*H$3)/32</f>
        <v>60.46875</v>
      </c>
      <c r="I24" s="132">
        <f t="shared" si="2"/>
        <v>60.9375</v>
      </c>
      <c r="J24" s="132">
        <f t="shared" si="2"/>
        <v>61.40625</v>
      </c>
      <c r="K24" s="132">
        <f t="shared" si="2"/>
        <v>61.875</v>
      </c>
      <c r="L24" s="132">
        <f t="shared" si="2"/>
        <v>62.34375</v>
      </c>
      <c r="M24" s="132">
        <f t="shared" si="2"/>
        <v>63.75</v>
      </c>
      <c r="N24" s="133">
        <f t="shared" si="2"/>
        <v>64.6875</v>
      </c>
    </row>
    <row r="25" spans="1:16" x14ac:dyDescent="0.25">
      <c r="A25" s="107" t="s">
        <v>9</v>
      </c>
      <c r="B25" s="108">
        <v>105</v>
      </c>
      <c r="C25" s="108">
        <v>10</v>
      </c>
      <c r="D25" s="140">
        <v>1.2</v>
      </c>
      <c r="E25" s="127"/>
      <c r="F25" s="131">
        <f t="shared" ref="F25:N25" si="3">($B25+$C25*30+$D25*30*F$3)/16</f>
        <v>25.3125</v>
      </c>
      <c r="G25" s="132">
        <f t="shared" si="3"/>
        <v>26.4375</v>
      </c>
      <c r="H25" s="132">
        <f t="shared" si="3"/>
        <v>27.5625</v>
      </c>
      <c r="I25" s="132">
        <f t="shared" si="3"/>
        <v>29.8125</v>
      </c>
      <c r="J25" s="132">
        <f t="shared" si="3"/>
        <v>32.0625</v>
      </c>
      <c r="K25" s="132">
        <f t="shared" si="3"/>
        <v>34.3125</v>
      </c>
      <c r="L25" s="132">
        <f t="shared" si="3"/>
        <v>36.5625</v>
      </c>
      <c r="M25" s="132">
        <f t="shared" si="3"/>
        <v>43.3125</v>
      </c>
      <c r="N25" s="133">
        <f t="shared" si="3"/>
        <v>47.8125</v>
      </c>
    </row>
    <row r="26" spans="1:16" x14ac:dyDescent="0.25">
      <c r="A26" s="107" t="s">
        <v>11</v>
      </c>
      <c r="B26" s="108">
        <v>75</v>
      </c>
      <c r="C26" s="108">
        <v>1</v>
      </c>
      <c r="D26" s="141">
        <v>0</v>
      </c>
      <c r="E26" s="127"/>
      <c r="F26" s="131">
        <f t="shared" ref="F26:N26" si="4">($B26+$C26*30+$D26*30*F$3)/4</f>
        <v>26.25</v>
      </c>
      <c r="G26" s="132">
        <f t="shared" si="4"/>
        <v>26.25</v>
      </c>
      <c r="H26" s="132">
        <f t="shared" si="4"/>
        <v>26.25</v>
      </c>
      <c r="I26" s="132">
        <f t="shared" si="4"/>
        <v>26.25</v>
      </c>
      <c r="J26" s="132">
        <f t="shared" si="4"/>
        <v>26.25</v>
      </c>
      <c r="K26" s="132">
        <f t="shared" si="4"/>
        <v>26.25</v>
      </c>
      <c r="L26" s="132">
        <f t="shared" si="4"/>
        <v>26.25</v>
      </c>
      <c r="M26" s="132">
        <f t="shared" si="4"/>
        <v>26.25</v>
      </c>
      <c r="N26" s="133">
        <f t="shared" si="4"/>
        <v>26.25</v>
      </c>
    </row>
    <row r="27" spans="1:16" x14ac:dyDescent="0.25">
      <c r="A27" s="107" t="s">
        <v>13</v>
      </c>
      <c r="B27" s="108">
        <v>300</v>
      </c>
      <c r="C27" s="108">
        <v>4</v>
      </c>
      <c r="D27" s="141">
        <v>0</v>
      </c>
      <c r="E27" s="127"/>
      <c r="F27" s="131">
        <f t="shared" ref="F27:N28" si="5">($B27+$C27*30+$D27*30*F$3)/16</f>
        <v>26.25</v>
      </c>
      <c r="G27" s="132">
        <f t="shared" si="5"/>
        <v>26.25</v>
      </c>
      <c r="H27" s="132">
        <f t="shared" si="5"/>
        <v>26.25</v>
      </c>
      <c r="I27" s="132">
        <f t="shared" si="5"/>
        <v>26.25</v>
      </c>
      <c r="J27" s="132">
        <f t="shared" si="5"/>
        <v>26.25</v>
      </c>
      <c r="K27" s="132">
        <f t="shared" si="5"/>
        <v>26.25</v>
      </c>
      <c r="L27" s="132">
        <f t="shared" si="5"/>
        <v>26.25</v>
      </c>
      <c r="M27" s="132">
        <f t="shared" si="5"/>
        <v>26.25</v>
      </c>
      <c r="N27" s="133">
        <f t="shared" si="5"/>
        <v>26.25</v>
      </c>
    </row>
    <row r="28" spans="1:16" x14ac:dyDescent="0.25">
      <c r="A28" s="107" t="s">
        <v>45</v>
      </c>
      <c r="B28" s="108">
        <v>375</v>
      </c>
      <c r="C28" s="108">
        <v>4</v>
      </c>
      <c r="D28" s="141">
        <v>0</v>
      </c>
      <c r="E28" s="127"/>
      <c r="F28" s="131">
        <f t="shared" si="5"/>
        <v>30.9375</v>
      </c>
      <c r="G28" s="132">
        <f t="shared" si="5"/>
        <v>30.9375</v>
      </c>
      <c r="H28" s="132">
        <f t="shared" si="5"/>
        <v>30.9375</v>
      </c>
      <c r="I28" s="132">
        <f t="shared" si="5"/>
        <v>30.9375</v>
      </c>
      <c r="J28" s="132">
        <f t="shared" si="5"/>
        <v>30.9375</v>
      </c>
      <c r="K28" s="132">
        <f t="shared" si="5"/>
        <v>30.9375</v>
      </c>
      <c r="L28" s="132">
        <f t="shared" si="5"/>
        <v>30.9375</v>
      </c>
      <c r="M28" s="132">
        <f t="shared" si="5"/>
        <v>30.9375</v>
      </c>
      <c r="N28" s="133">
        <f t="shared" si="5"/>
        <v>30.9375</v>
      </c>
    </row>
    <row r="29" spans="1:16" x14ac:dyDescent="0.25">
      <c r="A29" s="107" t="s">
        <v>15</v>
      </c>
      <c r="B29" s="108">
        <v>110</v>
      </c>
      <c r="C29" s="108">
        <v>1</v>
      </c>
      <c r="D29" s="141">
        <v>0</v>
      </c>
      <c r="E29" s="127"/>
      <c r="F29" s="131">
        <f t="shared" ref="F29:N29" si="6">($B29+$C29*30+$D29*30*F$3)/4</f>
        <v>35</v>
      </c>
      <c r="G29" s="132">
        <f t="shared" si="6"/>
        <v>35</v>
      </c>
      <c r="H29" s="132">
        <f t="shared" si="6"/>
        <v>35</v>
      </c>
      <c r="I29" s="132">
        <f t="shared" si="6"/>
        <v>35</v>
      </c>
      <c r="J29" s="132">
        <f t="shared" si="6"/>
        <v>35</v>
      </c>
      <c r="K29" s="132">
        <f t="shared" si="6"/>
        <v>35</v>
      </c>
      <c r="L29" s="132">
        <f t="shared" si="6"/>
        <v>35</v>
      </c>
      <c r="M29" s="132">
        <f t="shared" si="6"/>
        <v>35</v>
      </c>
      <c r="N29" s="133">
        <f t="shared" si="6"/>
        <v>35</v>
      </c>
    </row>
    <row r="30" spans="1:16" x14ac:dyDescent="0.25">
      <c r="A30" s="107" t="s">
        <v>17</v>
      </c>
      <c r="B30" s="108">
        <v>450</v>
      </c>
      <c r="C30" s="108">
        <v>3</v>
      </c>
      <c r="D30" s="141">
        <v>0</v>
      </c>
      <c r="E30" s="127"/>
      <c r="F30" s="131">
        <f t="shared" ref="F30:N31" si="7">($B30+$C30*30+$D30*30*F$3)/16</f>
        <v>33.75</v>
      </c>
      <c r="G30" s="132">
        <f t="shared" si="7"/>
        <v>33.75</v>
      </c>
      <c r="H30" s="132">
        <f t="shared" si="7"/>
        <v>33.75</v>
      </c>
      <c r="I30" s="132">
        <f t="shared" si="7"/>
        <v>33.75</v>
      </c>
      <c r="J30" s="132">
        <f t="shared" si="7"/>
        <v>33.75</v>
      </c>
      <c r="K30" s="132">
        <f t="shared" si="7"/>
        <v>33.75</v>
      </c>
      <c r="L30" s="132">
        <f t="shared" si="7"/>
        <v>33.75</v>
      </c>
      <c r="M30" s="132">
        <f t="shared" si="7"/>
        <v>33.75</v>
      </c>
      <c r="N30" s="133">
        <f t="shared" si="7"/>
        <v>33.75</v>
      </c>
    </row>
    <row r="31" spans="1:16" x14ac:dyDescent="0.25">
      <c r="A31" s="107" t="s">
        <v>46</v>
      </c>
      <c r="B31" s="108">
        <v>560</v>
      </c>
      <c r="C31" s="108">
        <v>3</v>
      </c>
      <c r="D31" s="141">
        <v>0</v>
      </c>
      <c r="E31" s="127"/>
      <c r="F31" s="131">
        <f t="shared" si="7"/>
        <v>40.625</v>
      </c>
      <c r="G31" s="132">
        <f t="shared" si="7"/>
        <v>40.625</v>
      </c>
      <c r="H31" s="132">
        <f t="shared" si="7"/>
        <v>40.625</v>
      </c>
      <c r="I31" s="132">
        <f t="shared" si="7"/>
        <v>40.625</v>
      </c>
      <c r="J31" s="132">
        <f t="shared" si="7"/>
        <v>40.625</v>
      </c>
      <c r="K31" s="132">
        <f t="shared" si="7"/>
        <v>40.625</v>
      </c>
      <c r="L31" s="132">
        <f t="shared" si="7"/>
        <v>40.625</v>
      </c>
      <c r="M31" s="132">
        <f t="shared" si="7"/>
        <v>40.625</v>
      </c>
      <c r="N31" s="133">
        <f t="shared" si="7"/>
        <v>40.625</v>
      </c>
    </row>
    <row r="32" spans="1:16" x14ac:dyDescent="0.25">
      <c r="A32" s="107" t="s">
        <v>26</v>
      </c>
      <c r="B32" s="109">
        <v>20</v>
      </c>
      <c r="C32" s="109">
        <v>0</v>
      </c>
      <c r="D32" s="142">
        <v>0</v>
      </c>
      <c r="E32" s="127"/>
      <c r="F32" s="131">
        <f t="shared" ref="F32:N32" si="8">($B32+$C32*30+$D32*30*F$3)/4</f>
        <v>5</v>
      </c>
      <c r="G32" s="132">
        <f t="shared" si="8"/>
        <v>5</v>
      </c>
      <c r="H32" s="132">
        <f t="shared" si="8"/>
        <v>5</v>
      </c>
      <c r="I32" s="132">
        <f t="shared" si="8"/>
        <v>5</v>
      </c>
      <c r="J32" s="132">
        <f t="shared" si="8"/>
        <v>5</v>
      </c>
      <c r="K32" s="132">
        <f t="shared" si="8"/>
        <v>5</v>
      </c>
      <c r="L32" s="132">
        <f t="shared" si="8"/>
        <v>5</v>
      </c>
      <c r="M32" s="132">
        <f t="shared" si="8"/>
        <v>5</v>
      </c>
      <c r="N32" s="133">
        <f t="shared" si="8"/>
        <v>5</v>
      </c>
      <c r="O32" t="s">
        <v>69</v>
      </c>
      <c r="P32" t="s">
        <v>77</v>
      </c>
    </row>
    <row r="33" spans="1:15" x14ac:dyDescent="0.25">
      <c r="A33" s="110" t="s">
        <v>18</v>
      </c>
      <c r="B33" s="111">
        <v>80</v>
      </c>
      <c r="C33" s="111">
        <v>0</v>
      </c>
      <c r="D33" s="143">
        <v>0</v>
      </c>
      <c r="E33" s="127"/>
      <c r="F33" s="134">
        <f t="shared" ref="F33:N33" si="9">($B33+$C33*30+$D33*30*F$3)/16</f>
        <v>5</v>
      </c>
      <c r="G33" s="135">
        <f t="shared" si="9"/>
        <v>5</v>
      </c>
      <c r="H33" s="135">
        <f t="shared" si="9"/>
        <v>5</v>
      </c>
      <c r="I33" s="135">
        <f t="shared" si="9"/>
        <v>5</v>
      </c>
      <c r="J33" s="135">
        <f t="shared" si="9"/>
        <v>5</v>
      </c>
      <c r="K33" s="135">
        <f t="shared" si="9"/>
        <v>5</v>
      </c>
      <c r="L33" s="135">
        <f t="shared" si="9"/>
        <v>5</v>
      </c>
      <c r="M33" s="135">
        <f t="shared" si="9"/>
        <v>5</v>
      </c>
      <c r="N33" s="136">
        <f t="shared" si="9"/>
        <v>5</v>
      </c>
      <c r="O33" t="s">
        <v>69</v>
      </c>
    </row>
    <row r="34" spans="1:15" ht="18" x14ac:dyDescent="0.35">
      <c r="F34" s="144" t="s">
        <v>74</v>
      </c>
    </row>
    <row r="35" spans="1:15" x14ac:dyDescent="0.25">
      <c r="F35" s="147">
        <v>0</v>
      </c>
      <c r="G35" s="148">
        <v>0.5</v>
      </c>
      <c r="H35" s="148">
        <v>1</v>
      </c>
      <c r="I35" s="148">
        <v>2</v>
      </c>
      <c r="J35" s="148">
        <v>3</v>
      </c>
      <c r="K35" s="148">
        <v>4</v>
      </c>
      <c r="L35" s="148">
        <v>5</v>
      </c>
      <c r="M35" s="148">
        <v>8</v>
      </c>
      <c r="N35" s="149">
        <v>10</v>
      </c>
    </row>
    <row r="36" spans="1:15" x14ac:dyDescent="0.25">
      <c r="A36" s="137" t="s">
        <v>5</v>
      </c>
      <c r="B36" s="34"/>
      <c r="C36" s="34"/>
      <c r="D36" s="45"/>
      <c r="F36" s="128">
        <f t="shared" ref="F36:F46" si="10">RANK(F21,F$21:F$31,1)</f>
        <v>10</v>
      </c>
      <c r="G36" s="129">
        <f t="shared" ref="G36:N36" si="11">RANK(G21,G$21:G$31,1)</f>
        <v>9</v>
      </c>
      <c r="H36" s="129">
        <f t="shared" si="11"/>
        <v>9</v>
      </c>
      <c r="I36" s="129">
        <f t="shared" si="11"/>
        <v>9</v>
      </c>
      <c r="J36" s="129">
        <f t="shared" si="11"/>
        <v>9</v>
      </c>
      <c r="K36" s="129">
        <f t="shared" si="11"/>
        <v>9</v>
      </c>
      <c r="L36" s="129">
        <f t="shared" si="11"/>
        <v>9</v>
      </c>
      <c r="M36" s="129">
        <f t="shared" ref="M36" si="12">RANK(M21,M$21:M$31,1)</f>
        <v>8</v>
      </c>
      <c r="N36" s="130">
        <f t="shared" si="11"/>
        <v>7</v>
      </c>
    </row>
    <row r="37" spans="1:15" x14ac:dyDescent="0.25">
      <c r="A37" s="107" t="s">
        <v>6</v>
      </c>
      <c r="B37" s="38"/>
      <c r="C37" s="38"/>
      <c r="D37" s="152"/>
      <c r="F37" s="131">
        <f t="shared" si="10"/>
        <v>9</v>
      </c>
      <c r="G37" s="132">
        <f t="shared" ref="G37:L46" si="13">RANK(G22,G$21:G$31,1)</f>
        <v>10</v>
      </c>
      <c r="H37" s="132">
        <f t="shared" si="13"/>
        <v>10</v>
      </c>
      <c r="I37" s="132">
        <f t="shared" si="13"/>
        <v>10</v>
      </c>
      <c r="J37" s="132">
        <f t="shared" si="13"/>
        <v>10</v>
      </c>
      <c r="K37" s="132">
        <f t="shared" si="13"/>
        <v>10</v>
      </c>
      <c r="L37" s="132">
        <f t="shared" si="13"/>
        <v>11</v>
      </c>
      <c r="M37" s="132">
        <f t="shared" ref="M37" si="14">RANK(M22,M$21:M$31,1)</f>
        <v>11</v>
      </c>
      <c r="N37" s="133">
        <f t="shared" ref="N37:N46" si="15">RANK(N22,N$21:N$31,1)</f>
        <v>11</v>
      </c>
    </row>
    <row r="38" spans="1:15" x14ac:dyDescent="0.25">
      <c r="A38" s="107" t="s">
        <v>24</v>
      </c>
      <c r="B38" s="38"/>
      <c r="C38" s="38"/>
      <c r="D38" s="152"/>
      <c r="F38" s="146">
        <f t="shared" si="10"/>
        <v>1</v>
      </c>
      <c r="G38" s="132">
        <f t="shared" si="13"/>
        <v>1</v>
      </c>
      <c r="H38" s="132">
        <f t="shared" si="13"/>
        <v>1</v>
      </c>
      <c r="I38" s="132">
        <f t="shared" si="13"/>
        <v>3</v>
      </c>
      <c r="J38" s="132">
        <f t="shared" si="13"/>
        <v>4</v>
      </c>
      <c r="K38" s="132">
        <f t="shared" si="13"/>
        <v>7</v>
      </c>
      <c r="L38" s="132">
        <f t="shared" si="13"/>
        <v>7</v>
      </c>
      <c r="M38" s="132">
        <f t="shared" ref="M38" si="16">RANK(M23,M$21:M$31,1)</f>
        <v>9</v>
      </c>
      <c r="N38" s="133">
        <f t="shared" si="15"/>
        <v>9</v>
      </c>
    </row>
    <row r="39" spans="1:15" x14ac:dyDescent="0.25">
      <c r="A39" s="107" t="s">
        <v>25</v>
      </c>
      <c r="B39" s="38"/>
      <c r="C39" s="38"/>
      <c r="D39" s="152"/>
      <c r="F39" s="131">
        <f t="shared" si="10"/>
        <v>11</v>
      </c>
      <c r="G39" s="132">
        <f t="shared" si="13"/>
        <v>11</v>
      </c>
      <c r="H39" s="132">
        <f t="shared" si="13"/>
        <v>11</v>
      </c>
      <c r="I39" s="132">
        <f t="shared" si="13"/>
        <v>11</v>
      </c>
      <c r="J39" s="132">
        <f t="shared" si="13"/>
        <v>11</v>
      </c>
      <c r="K39" s="132">
        <f t="shared" si="13"/>
        <v>11</v>
      </c>
      <c r="L39" s="132">
        <f t="shared" si="13"/>
        <v>10</v>
      </c>
      <c r="M39" s="132">
        <f t="shared" ref="M39" si="17">RANK(M24,M$21:M$31,1)</f>
        <v>10</v>
      </c>
      <c r="N39" s="133">
        <f t="shared" si="15"/>
        <v>10</v>
      </c>
    </row>
    <row r="40" spans="1:15" x14ac:dyDescent="0.25">
      <c r="A40" s="107" t="s">
        <v>9</v>
      </c>
      <c r="B40" s="38"/>
      <c r="C40" s="38"/>
      <c r="D40" s="152"/>
      <c r="F40" s="131">
        <f t="shared" si="10"/>
        <v>2</v>
      </c>
      <c r="G40" s="132">
        <f t="shared" si="13"/>
        <v>4</v>
      </c>
      <c r="H40" s="132">
        <f t="shared" si="13"/>
        <v>4</v>
      </c>
      <c r="I40" s="132">
        <f t="shared" si="13"/>
        <v>4</v>
      </c>
      <c r="J40" s="132">
        <f t="shared" si="13"/>
        <v>5</v>
      </c>
      <c r="K40" s="132">
        <f t="shared" si="13"/>
        <v>5</v>
      </c>
      <c r="L40" s="132">
        <f t="shared" si="13"/>
        <v>6</v>
      </c>
      <c r="M40" s="132">
        <f t="shared" ref="M40" si="18">RANK(M25,M$21:M$31,1)</f>
        <v>7</v>
      </c>
      <c r="N40" s="133">
        <f t="shared" si="15"/>
        <v>8</v>
      </c>
    </row>
    <row r="41" spans="1:15" x14ac:dyDescent="0.25">
      <c r="A41" s="107" t="s">
        <v>11</v>
      </c>
      <c r="B41" s="38"/>
      <c r="C41" s="38"/>
      <c r="D41" s="152"/>
      <c r="F41" s="131">
        <f t="shared" si="10"/>
        <v>3</v>
      </c>
      <c r="G41" s="132">
        <f t="shared" si="13"/>
        <v>2</v>
      </c>
      <c r="H41" s="132">
        <f t="shared" si="13"/>
        <v>2</v>
      </c>
      <c r="I41" s="132">
        <f t="shared" si="13"/>
        <v>1</v>
      </c>
      <c r="J41" s="132">
        <f t="shared" si="13"/>
        <v>1</v>
      </c>
      <c r="K41" s="132">
        <f t="shared" si="13"/>
        <v>1</v>
      </c>
      <c r="L41" s="132">
        <f t="shared" si="13"/>
        <v>1</v>
      </c>
      <c r="M41" s="132">
        <f t="shared" ref="M41" si="19">RANK(M26,M$21:M$31,1)</f>
        <v>1</v>
      </c>
      <c r="N41" s="133">
        <f t="shared" si="15"/>
        <v>1</v>
      </c>
    </row>
    <row r="42" spans="1:15" x14ac:dyDescent="0.25">
      <c r="A42" s="107" t="s">
        <v>13</v>
      </c>
      <c r="B42" s="38"/>
      <c r="C42" s="38"/>
      <c r="D42" s="152"/>
      <c r="F42" s="131">
        <f t="shared" si="10"/>
        <v>3</v>
      </c>
      <c r="G42" s="132">
        <f t="shared" si="13"/>
        <v>2</v>
      </c>
      <c r="H42" s="132">
        <f t="shared" si="13"/>
        <v>2</v>
      </c>
      <c r="I42" s="132">
        <f t="shared" si="13"/>
        <v>1</v>
      </c>
      <c r="J42" s="132">
        <f t="shared" si="13"/>
        <v>1</v>
      </c>
      <c r="K42" s="132">
        <f t="shared" si="13"/>
        <v>1</v>
      </c>
      <c r="L42" s="132">
        <f t="shared" si="13"/>
        <v>1</v>
      </c>
      <c r="M42" s="132">
        <f t="shared" ref="M42" si="20">RANK(M27,M$21:M$31,1)</f>
        <v>1</v>
      </c>
      <c r="N42" s="133">
        <f t="shared" si="15"/>
        <v>1</v>
      </c>
    </row>
    <row r="43" spans="1:15" x14ac:dyDescent="0.25">
      <c r="A43" s="107" t="s">
        <v>45</v>
      </c>
      <c r="B43" s="38"/>
      <c r="C43" s="38"/>
      <c r="D43" s="152"/>
      <c r="F43" s="131">
        <f t="shared" si="10"/>
        <v>5</v>
      </c>
      <c r="G43" s="132">
        <f t="shared" si="13"/>
        <v>5</v>
      </c>
      <c r="H43" s="132">
        <f t="shared" si="13"/>
        <v>5</v>
      </c>
      <c r="I43" s="132">
        <f t="shared" si="13"/>
        <v>5</v>
      </c>
      <c r="J43" s="132">
        <f t="shared" si="13"/>
        <v>3</v>
      </c>
      <c r="K43" s="132">
        <f t="shared" si="13"/>
        <v>3</v>
      </c>
      <c r="L43" s="132">
        <f t="shared" si="13"/>
        <v>3</v>
      </c>
      <c r="M43" s="132">
        <f t="shared" ref="M43" si="21">RANK(M28,M$21:M$31,1)</f>
        <v>3</v>
      </c>
      <c r="N43" s="133">
        <f t="shared" si="15"/>
        <v>3</v>
      </c>
    </row>
    <row r="44" spans="1:15" x14ac:dyDescent="0.25">
      <c r="A44" s="107" t="s">
        <v>15</v>
      </c>
      <c r="B44" s="38"/>
      <c r="C44" s="38"/>
      <c r="D44" s="152"/>
      <c r="F44" s="131">
        <f t="shared" si="10"/>
        <v>7</v>
      </c>
      <c r="G44" s="132">
        <f t="shared" si="13"/>
        <v>7</v>
      </c>
      <c r="H44" s="132">
        <f t="shared" si="13"/>
        <v>7</v>
      </c>
      <c r="I44" s="132">
        <f t="shared" si="13"/>
        <v>7</v>
      </c>
      <c r="J44" s="132">
        <f t="shared" si="13"/>
        <v>7</v>
      </c>
      <c r="K44" s="132">
        <f t="shared" si="13"/>
        <v>6</v>
      </c>
      <c r="L44" s="132">
        <f t="shared" si="13"/>
        <v>5</v>
      </c>
      <c r="M44" s="132">
        <f t="shared" ref="M44" si="22">RANK(M29,M$21:M$31,1)</f>
        <v>5</v>
      </c>
      <c r="N44" s="133">
        <f t="shared" si="15"/>
        <v>5</v>
      </c>
    </row>
    <row r="45" spans="1:15" x14ac:dyDescent="0.25">
      <c r="A45" s="107" t="s">
        <v>17</v>
      </c>
      <c r="B45" s="38"/>
      <c r="C45" s="38"/>
      <c r="D45" s="152"/>
      <c r="F45" s="131">
        <f t="shared" si="10"/>
        <v>6</v>
      </c>
      <c r="G45" s="132">
        <f t="shared" si="13"/>
        <v>6</v>
      </c>
      <c r="H45" s="132">
        <f t="shared" si="13"/>
        <v>6</v>
      </c>
      <c r="I45" s="132">
        <f t="shared" si="13"/>
        <v>6</v>
      </c>
      <c r="J45" s="132">
        <f t="shared" si="13"/>
        <v>6</v>
      </c>
      <c r="K45" s="132">
        <f t="shared" si="13"/>
        <v>4</v>
      </c>
      <c r="L45" s="132">
        <f t="shared" si="13"/>
        <v>4</v>
      </c>
      <c r="M45" s="132">
        <f t="shared" ref="M45" si="23">RANK(M30,M$21:M$31,1)</f>
        <v>4</v>
      </c>
      <c r="N45" s="133">
        <f t="shared" si="15"/>
        <v>4</v>
      </c>
    </row>
    <row r="46" spans="1:15" x14ac:dyDescent="0.25">
      <c r="A46" s="107" t="s">
        <v>46</v>
      </c>
      <c r="B46" s="38"/>
      <c r="C46" s="38"/>
      <c r="D46" s="152"/>
      <c r="F46" s="131">
        <f t="shared" si="10"/>
        <v>8</v>
      </c>
      <c r="G46" s="132">
        <f t="shared" si="13"/>
        <v>8</v>
      </c>
      <c r="H46" s="132">
        <f t="shared" si="13"/>
        <v>8</v>
      </c>
      <c r="I46" s="132">
        <f t="shared" si="13"/>
        <v>8</v>
      </c>
      <c r="J46" s="132">
        <f t="shared" si="13"/>
        <v>8</v>
      </c>
      <c r="K46" s="132">
        <f t="shared" si="13"/>
        <v>8</v>
      </c>
      <c r="L46" s="132">
        <f t="shared" si="13"/>
        <v>8</v>
      </c>
      <c r="M46" s="132">
        <f t="shared" ref="M46" si="24">RANK(M31,M$21:M$31,1)</f>
        <v>6</v>
      </c>
      <c r="N46" s="133">
        <f t="shared" si="15"/>
        <v>6</v>
      </c>
    </row>
    <row r="47" spans="1:15" x14ac:dyDescent="0.25">
      <c r="A47" s="107" t="s">
        <v>26</v>
      </c>
      <c r="B47" s="38"/>
      <c r="C47" s="38"/>
      <c r="D47" s="152"/>
      <c r="F47" s="131">
        <f t="shared" ref="F47:N47" si="25">($B47+$C47*30+$D47*30*F$3)/4</f>
        <v>0</v>
      </c>
      <c r="G47" s="132">
        <f t="shared" si="25"/>
        <v>0</v>
      </c>
      <c r="H47" s="132">
        <f t="shared" si="25"/>
        <v>0</v>
      </c>
      <c r="I47" s="132">
        <f t="shared" si="25"/>
        <v>0</v>
      </c>
      <c r="J47" s="132">
        <f t="shared" si="25"/>
        <v>0</v>
      </c>
      <c r="K47" s="132">
        <f t="shared" si="25"/>
        <v>0</v>
      </c>
      <c r="L47" s="132">
        <f t="shared" si="25"/>
        <v>0</v>
      </c>
      <c r="M47" s="132">
        <f t="shared" si="25"/>
        <v>0</v>
      </c>
      <c r="N47" s="133">
        <f t="shared" si="25"/>
        <v>0</v>
      </c>
    </row>
    <row r="48" spans="1:15" x14ac:dyDescent="0.25">
      <c r="A48" s="110" t="s">
        <v>18</v>
      </c>
      <c r="B48" s="118"/>
      <c r="C48" s="118"/>
      <c r="D48" s="153"/>
      <c r="F48" s="134">
        <f t="shared" ref="F48:N48" si="26">($B48+$C48*30+$D48*30*F$3)/16</f>
        <v>0</v>
      </c>
      <c r="G48" s="135">
        <f t="shared" si="26"/>
        <v>0</v>
      </c>
      <c r="H48" s="135">
        <f t="shared" si="26"/>
        <v>0</v>
      </c>
      <c r="I48" s="135">
        <f t="shared" si="26"/>
        <v>0</v>
      </c>
      <c r="J48" s="135">
        <f t="shared" si="26"/>
        <v>0</v>
      </c>
      <c r="K48" s="135">
        <f t="shared" si="26"/>
        <v>0</v>
      </c>
      <c r="L48" s="135">
        <f t="shared" si="26"/>
        <v>0</v>
      </c>
      <c r="M48" s="135">
        <f t="shared" si="26"/>
        <v>0</v>
      </c>
      <c r="N48" s="136">
        <f t="shared" si="26"/>
        <v>0</v>
      </c>
    </row>
  </sheetData>
  <mergeCells count="3">
    <mergeCell ref="B4:B5"/>
    <mergeCell ref="C4:C5"/>
    <mergeCell ref="D4:D5"/>
  </mergeCells>
  <conditionalFormatting sqref="F21:F31">
    <cfRule type="colorScale" priority="24">
      <colorScale>
        <cfvo type="min"/>
        <cfvo type="percentile" val="50"/>
        <cfvo type="max"/>
        <color rgb="FF63BE7B"/>
        <color rgb="FFFFEB84"/>
        <color rgb="FFF8696B"/>
      </colorScale>
    </cfRule>
  </conditionalFormatting>
  <conditionalFormatting sqref="G21:G31">
    <cfRule type="colorScale" priority="23">
      <colorScale>
        <cfvo type="min"/>
        <cfvo type="percentile" val="50"/>
        <cfvo type="max"/>
        <color rgb="FF63BE7B"/>
        <color rgb="FFFFEB84"/>
        <color rgb="FFF8696B"/>
      </colorScale>
    </cfRule>
  </conditionalFormatting>
  <conditionalFormatting sqref="H21:H31">
    <cfRule type="colorScale" priority="22">
      <colorScale>
        <cfvo type="min"/>
        <cfvo type="percentile" val="50"/>
        <cfvo type="max"/>
        <color rgb="FF63BE7B"/>
        <color rgb="FFFFEB84"/>
        <color rgb="FFF8696B"/>
      </colorScale>
    </cfRule>
  </conditionalFormatting>
  <conditionalFormatting sqref="I21:I31">
    <cfRule type="colorScale" priority="21">
      <colorScale>
        <cfvo type="min"/>
        <cfvo type="percentile" val="50"/>
        <cfvo type="max"/>
        <color rgb="FF63BE7B"/>
        <color rgb="FFFFEB84"/>
        <color rgb="FFF8696B"/>
      </colorScale>
    </cfRule>
  </conditionalFormatting>
  <conditionalFormatting sqref="J21:J31">
    <cfRule type="colorScale" priority="20">
      <colorScale>
        <cfvo type="min"/>
        <cfvo type="percentile" val="50"/>
        <cfvo type="max"/>
        <color rgb="FF63BE7B"/>
        <color rgb="FFFFEB84"/>
        <color rgb="FFF8696B"/>
      </colorScale>
    </cfRule>
  </conditionalFormatting>
  <conditionalFormatting sqref="K21:K31">
    <cfRule type="colorScale" priority="19">
      <colorScale>
        <cfvo type="min"/>
        <cfvo type="percentile" val="50"/>
        <cfvo type="max"/>
        <color rgb="FF63BE7B"/>
        <color rgb="FFFFEB84"/>
        <color rgb="FFF8696B"/>
      </colorScale>
    </cfRule>
  </conditionalFormatting>
  <conditionalFormatting sqref="L21:M31">
    <cfRule type="colorScale" priority="18">
      <colorScale>
        <cfvo type="min"/>
        <cfvo type="percentile" val="50"/>
        <cfvo type="max"/>
        <color rgb="FF63BE7B"/>
        <color rgb="FFFFEB84"/>
        <color rgb="FFF8696B"/>
      </colorScale>
    </cfRule>
  </conditionalFormatting>
  <conditionalFormatting sqref="N21:N31">
    <cfRule type="colorScale" priority="17">
      <colorScale>
        <cfvo type="min"/>
        <cfvo type="percentile" val="50"/>
        <cfvo type="max"/>
        <color rgb="FF63BE7B"/>
        <color rgb="FFFFEB84"/>
        <color rgb="FFF8696B"/>
      </colorScale>
    </cfRule>
  </conditionalFormatting>
  <conditionalFormatting sqref="F36:N46">
    <cfRule type="colorScale" priority="16">
      <colorScale>
        <cfvo type="min"/>
        <cfvo type="percentile" val="50"/>
        <cfvo type="max"/>
        <color rgb="FF63BE7B"/>
        <color rgb="FFFFEB84"/>
        <color rgb="FFF8696B"/>
      </colorScale>
    </cfRule>
  </conditionalFormatting>
  <pageMargins left="0.7" right="0.7" top="0.75" bottom="0.75" header="0.3" footer="0.3"/>
  <pageSetup scale="73" orientation="portrait"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Score and Rank</vt:lpstr>
      <vt:lpstr>Piece distribution</vt:lpstr>
      <vt:lpstr>Summary of Rounds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S Dodder</dc:creator>
  <cp:lastModifiedBy>Priester, Nicolle</cp:lastModifiedBy>
  <cp:lastPrinted>2017-06-16T17:33:27Z</cp:lastPrinted>
  <dcterms:created xsi:type="dcterms:W3CDTF">2014-04-10T13:28:43Z</dcterms:created>
  <dcterms:modified xsi:type="dcterms:W3CDTF">2018-12-03T19:49:34Z</dcterms:modified>
</cp:coreProperties>
</file>