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GDietric\Desktop\FUJII-SOPATA\eca-marine-fuel-sulfur-test-method-sprdsht-key-doc\vcsb-eca-marine-fuel-sulfur-test-method-sprdsht-example-xlsx\"/>
    </mc:Choice>
  </mc:AlternateContent>
  <xr:revisionPtr revIDLastSave="0" documentId="13_ncr:1_{96101FFD-C947-4587-9B37-5EC32D246452}" xr6:coauthVersionLast="41" xr6:coauthVersionMax="41" xr10:uidLastSave="{00000000-0000-0000-0000-000000000000}"/>
  <bookViews>
    <workbookView xWindow="900" yWindow="900" windowWidth="26340" windowHeight="14700" xr2:uid="{00000000-000D-0000-FFFF-FFFF00000000}"/>
  </bookViews>
  <sheets>
    <sheet name="1,000 ppm S Precision" sheetId="1" r:id="rId1"/>
    <sheet name="1,000 ppm S Accuracy" sheetId="2" r:id="rId2"/>
    <sheet name="EX - 1,000 ppm S Precision" sheetId="7" r:id="rId3"/>
    <sheet name="EX - 1,000 ppm S Accuracy" sheetId="6"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3" i="6" l="1"/>
  <c r="E23" i="6"/>
  <c r="L23" i="2"/>
  <c r="I19" i="2"/>
  <c r="E23" i="2"/>
  <c r="B19" i="2"/>
  <c r="B17" i="1"/>
  <c r="L33" i="2"/>
  <c r="L35" i="2"/>
  <c r="L34" i="2"/>
  <c r="L32" i="2"/>
  <c r="L31" i="2"/>
  <c r="L30" i="2"/>
  <c r="L29" i="2"/>
  <c r="L28" i="2"/>
  <c r="L27" i="2"/>
  <c r="L26" i="2"/>
  <c r="E35" i="2"/>
  <c r="E34" i="2"/>
  <c r="E33" i="2"/>
  <c r="E32" i="2"/>
  <c r="E31" i="2"/>
  <c r="E30" i="2"/>
  <c r="E29" i="2"/>
  <c r="E28" i="2"/>
  <c r="E27" i="2"/>
  <c r="E26" i="2"/>
  <c r="I20" i="2"/>
  <c r="I24" i="2" s="1"/>
  <c r="B20" i="2"/>
  <c r="B24" i="2"/>
  <c r="B14" i="2"/>
  <c r="B13" i="2"/>
  <c r="B12" i="2"/>
  <c r="B11" i="2"/>
  <c r="B10" i="2"/>
  <c r="B9" i="2"/>
  <c r="B8" i="2"/>
  <c r="B7" i="2"/>
  <c r="B6" i="2"/>
  <c r="B4" i="2"/>
  <c r="B3" i="2"/>
  <c r="E39" i="1"/>
  <c r="E38" i="1"/>
  <c r="E37" i="1"/>
  <c r="E36" i="1"/>
  <c r="E35" i="1"/>
  <c r="E34" i="1"/>
  <c r="E33" i="1"/>
  <c r="E32" i="1"/>
  <c r="E31" i="1"/>
  <c r="E30" i="1"/>
  <c r="E29" i="1"/>
  <c r="E28" i="1"/>
  <c r="E27" i="1"/>
  <c r="E26" i="1"/>
  <c r="E25" i="1"/>
  <c r="E24" i="1"/>
  <c r="E23" i="1"/>
  <c r="E22" i="1"/>
  <c r="E21" i="1"/>
  <c r="E20" i="1"/>
  <c r="B18" i="1"/>
  <c r="L35" i="6"/>
  <c r="L34" i="6"/>
  <c r="L33" i="6"/>
  <c r="L32" i="6"/>
  <c r="L31" i="6"/>
  <c r="L30" i="6"/>
  <c r="L29" i="6"/>
  <c r="L28" i="6"/>
  <c r="L27" i="6"/>
  <c r="L26" i="6"/>
  <c r="E35" i="6"/>
  <c r="E34" i="6"/>
  <c r="E33" i="6"/>
  <c r="E32" i="6"/>
  <c r="E31" i="6"/>
  <c r="E30" i="6"/>
  <c r="E29" i="6"/>
  <c r="E28" i="6"/>
  <c r="E27" i="6"/>
  <c r="E26" i="6"/>
  <c r="B6" i="6"/>
  <c r="B14" i="6"/>
  <c r="B13" i="6"/>
  <c r="B12" i="6"/>
  <c r="B11" i="6"/>
  <c r="B10" i="6"/>
  <c r="B9" i="6"/>
  <c r="B8" i="6"/>
  <c r="B7" i="6"/>
  <c r="B4" i="6"/>
  <c r="B3" i="6"/>
  <c r="I20" i="6"/>
  <c r="I24" i="6" s="1"/>
  <c r="I19" i="6" s="1"/>
  <c r="B20" i="6"/>
  <c r="B24" i="6" s="1"/>
  <c r="B19" i="6" s="1"/>
  <c r="E39" i="7"/>
  <c r="E38" i="7"/>
  <c r="E37" i="7"/>
  <c r="E36" i="7"/>
  <c r="E35" i="7"/>
  <c r="E34" i="7"/>
  <c r="E33" i="7"/>
  <c r="E32" i="7"/>
  <c r="E31" i="7"/>
  <c r="E30" i="7"/>
  <c r="E29" i="7"/>
  <c r="E28" i="7"/>
  <c r="E27" i="7"/>
  <c r="E26" i="7"/>
  <c r="E25" i="7"/>
  <c r="E24" i="7"/>
  <c r="E23" i="7"/>
  <c r="E22" i="7"/>
  <c r="E21" i="7"/>
  <c r="E20" i="7"/>
  <c r="B18" i="7"/>
  <c r="B17" i="7" s="1"/>
</calcChain>
</file>

<file path=xl/sharedStrings.xml><?xml version="1.0" encoding="utf-8"?>
<sst xmlns="http://schemas.openxmlformats.org/spreadsheetml/2006/main" count="192" uniqueCount="57">
  <si>
    <t>Date</t>
  </si>
  <si>
    <t>Time</t>
  </si>
  <si>
    <t>Test Result (ppm)</t>
  </si>
  <si>
    <t>standard deviation</t>
  </si>
  <si>
    <t>gravimetric sulfur standard</t>
  </si>
  <si>
    <t>Arithmetic Average (ppm)</t>
  </si>
  <si>
    <t>#########</t>
  </si>
  <si>
    <t>Vendor Name of Gravimetric Standard</t>
  </si>
  <si>
    <t>Lot Identification Number of Gravimetric Standard</t>
  </si>
  <si>
    <t>Difference between Arithmetic Average and ARV of Gravimetric Standard</t>
  </si>
  <si>
    <t>Accepted Reference Value (ARV) of Gravimetric Standard (ppm)</t>
  </si>
  <si>
    <t>Laboratory Identification</t>
  </si>
  <si>
    <t>Laboratory Name:</t>
  </si>
  <si>
    <t>Is 15 ppm Sulfur Precision Criterion Met?</t>
  </si>
  <si>
    <t>Test Method</t>
  </si>
  <si>
    <t>Name of Method:</t>
  </si>
  <si>
    <t>USEPA National and Vehicle Fuels Emissions Laboratory/OAR</t>
  </si>
  <si>
    <t>2565 Plymouth Road, Mailcode AATSG</t>
  </si>
  <si>
    <t>Ann Arbor</t>
  </si>
  <si>
    <t>Michigan</t>
  </si>
  <si>
    <t>Standard Test Method for Sulfur in Petroleum Products by Wavelength Dispersive X-ray Fluorescence Spectrometry</t>
  </si>
  <si>
    <t>Laboratory Contact Person:</t>
  </si>
  <si>
    <t>Laboratory Contact Phone Number</t>
  </si>
  <si>
    <t>Laboratory Contact Facsimile Number</t>
  </si>
  <si>
    <t>Laboratory Contact E-mail Address</t>
  </si>
  <si>
    <t>Joe Sopata</t>
  </si>
  <si>
    <t>202-343-9034</t>
  </si>
  <si>
    <t>202-343-2801</t>
  </si>
  <si>
    <t>sopata.joe@epa.gov</t>
  </si>
  <si>
    <t>Laboratory Street Address:</t>
  </si>
  <si>
    <t>Laboratory City:</t>
  </si>
  <si>
    <t>Laboratory State:</t>
  </si>
  <si>
    <t>Laboratory Zip code:</t>
  </si>
  <si>
    <t>Data Entry QC Check on Test Result</t>
  </si>
  <si>
    <t>Confidential Business Information Claim.  A company may assert a business confidentiality claim covering the information contained in this submission.  If no such claim is made the information may be made available to the public by EPA without further notice.  All questions of confidentiality will be handled pursuant to 40 CFR Part 2.  Is confidentiality claimed for the information in this submission?  (Note: Please answer by typing "Yes" or "No" in the adjacent cell.)</t>
  </si>
  <si>
    <t>No</t>
  </si>
  <si>
    <t>Laboratory Test Identification Number</t>
  </si>
  <si>
    <t>Concentration QC Check on ARV</t>
  </si>
  <si>
    <t>NIST</t>
  </si>
  <si>
    <t>ALDS45678</t>
  </si>
  <si>
    <t>ALDS53478</t>
  </si>
  <si>
    <t>Organization ID No. (as in ASTM D XXXX-XX):</t>
  </si>
  <si>
    <t>Is 1,000 ppm Sulfur Precision Criterion Met?</t>
  </si>
  <si>
    <r>
      <t>300 to 400 ppm Accuracy Criterion</t>
    </r>
    <r>
      <rPr>
        <sz val="10"/>
        <rFont val="Arial"/>
        <family val="2"/>
      </rPr>
      <t xml:space="preserve"> - the arithmetic average of a continuous series of at least 10 tests performed on a commercially available gravimetric sulfur standard in the range of 300 to 400 ppm sulfur shall not differ from the accepted reference value (ARV) of that standard by more than 13.55 ppm.  Individual test results shall be compensated for any known chemical interferences.</t>
    </r>
  </si>
  <si>
    <t>Accuracy Criterion for 300-400 ppm</t>
  </si>
  <si>
    <t>Is 300-400 ppm Sulfur Accuracy Criterion Met?</t>
  </si>
  <si>
    <t>Accuracy Criterion for 900-1,000 ppm</t>
  </si>
  <si>
    <t>Is 900-1,000 ppm Sulfur Accuracy Criterion Met?</t>
  </si>
  <si>
    <r>
      <t>1,000 ppm Sulfur Precision Criterion</t>
    </r>
    <r>
      <rPr>
        <sz val="10"/>
        <rFont val="Arial"/>
        <family val="2"/>
      </rPr>
      <t xml:space="preserve"> - a standard deviation less than 18.07 ppm, computed from the results of a minimum of 20 repeat tests made over 20 days on samples taken from a single homogenous commerically available ECA Marine fuel with a sulfur range of 700 to 1,000 ppm.  The 20 results must be a series of tests with a sequential record of the analyses and no omissions.  A lab facility may exclude a given sample or test result only if the exclusion is for a valid reason under good laboratory practices and it maintains records regarding the sample and test results and the reason for excluding them.</t>
    </r>
  </si>
  <si>
    <t>ASTM D2622-10</t>
  </si>
  <si>
    <r>
      <t>900 to 1000 ppm Accuracy Criterion</t>
    </r>
    <r>
      <rPr>
        <sz val="10"/>
        <rFont val="Arial"/>
        <family val="2"/>
      </rPr>
      <t xml:space="preserve"> - the arithmetic average of a continuous series of at least 10 tests performed on a commercially available gravimetric sulfur standard in the range of 900 to 1000 ppm sulfur shall not differ from the accepted reference value (ARV) of that standard by more than 13.55 ppm.  Individual test results shall be compensated for any known chemical interferences.</t>
    </r>
  </si>
  <si>
    <t>Accuracy Criterion for 900-1000 ppm</t>
  </si>
  <si>
    <t>Is 900-1000 ppm Sulfur Accuracy Criterion Met?</t>
  </si>
  <si>
    <r>
      <t>900 to 1,000 ppm Accuracy Criterion</t>
    </r>
    <r>
      <rPr>
        <sz val="10"/>
        <rFont val="Arial"/>
        <family val="2"/>
      </rPr>
      <t xml:space="preserve"> - the arithmetic average of a continuous series of at least 10 tests performed on a commercially available gravimetric sulfur standard in the range of 900 to 1000 ppm sulfur shall not differ from the accepted reference value (ARV) of that standard by more than 13.55 ppm.  Individual test results shall be compensated for any known chemical interferences.</t>
    </r>
  </si>
  <si>
    <t>1,000 ppm ECA Marine Fuel Sulfur Accuracy Demonstration  [ECA0300 : EPA External Form Number 5900-352 : OMB Control Number 2060-0308 : Expires 11/30/2022]</t>
  </si>
  <si>
    <t>1,000 ppm ECA Marine Fuel Sulfur Precision Demonstration  [ECA0300 : EPA External Form Number 5900-352 : OMB Control Number 2060-0308 Expires 11/30/2022]</t>
  </si>
  <si>
    <t>1,000 ppm ECA Marine Fuel Sulfur Precision Demonstration [ECA0300 : EPA External Form Number 5900-352 : OMB Control Number 2060-0308 Expires 11/30/2022]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</si>
</sst>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0.000"/>
    <numFmt numFmtId="165" formatCode="[$-F400]h:mm:ss\ AM/PM"/>
  </numFmts>
  <fonts count="11" x14ac:knownFonts="1">
    <font>
      <sz val="10"/>
      <name val="Arial"/>
    </font>
    <font>
      <b/>
      <sz val="18"/>
      <name val="Arial"/>
    </font>
    <font>
      <b/>
      <sz val="12"/>
      <name val="Arial"/>
    </font>
    <font>
      <u/>
      <sz val="10"/>
      <color indexed="12"/>
      <name val="Arial"/>
    </font>
    <font>
      <u/>
      <sz val="10"/>
      <name val="Arial"/>
    </font>
    <font>
      <b/>
      <u/>
      <sz val="10"/>
      <name val="Arial"/>
      <family val="2"/>
    </font>
    <font>
      <b/>
      <u/>
      <sz val="12"/>
      <name val="Arial"/>
      <family val="2"/>
    </font>
    <font>
      <b/>
      <sz val="10"/>
      <name val="Arial"/>
      <family val="2"/>
    </font>
    <font>
      <sz val="10"/>
      <name val="Arial"/>
      <family val="2"/>
    </font>
    <font>
      <u/>
      <sz val="10"/>
      <name val="Arial"/>
      <family val="2"/>
    </font>
    <font>
      <sz val="10"/>
      <name val="Arial"/>
    </font>
  </fonts>
  <fills count="5">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s>
  <borders count="8">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alignment vertical="top"/>
    </xf>
    <xf numFmtId="3" fontId="10" fillId="0" borderId="0" applyFont="0" applyFill="0" applyBorder="0" applyAlignment="0" applyProtection="0"/>
    <xf numFmtId="5"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10" fillId="0" borderId="1" applyNumberFormat="0" applyFont="0" applyBorder="0" applyAlignment="0" applyProtection="0"/>
  </cellStyleXfs>
  <cellXfs count="121">
    <xf numFmtId="0" fontId="0" fillId="0" borderId="0" xfId="0" applyAlignment="1"/>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Continuous"/>
    </xf>
    <xf numFmtId="2" fontId="0" fillId="0" borderId="0" xfId="0" applyNumberFormat="1" applyFont="1" applyAlignment="1" applyProtection="1">
      <alignment horizontal="center" vertical="center"/>
      <protection locked="0"/>
    </xf>
    <xf numFmtId="0" fontId="8" fillId="0" borderId="2" xfId="0" applyFont="1" applyBorder="1" applyAlignment="1">
      <alignment horizontal="right"/>
    </xf>
    <xf numFmtId="0" fontId="0" fillId="0" borderId="2" xfId="0" applyBorder="1" applyAlignment="1">
      <alignment horizontal="right"/>
    </xf>
    <xf numFmtId="0" fontId="4" fillId="0" borderId="2" xfId="0" applyFont="1" applyBorder="1" applyAlignment="1">
      <alignment horizontal="left" vertical="center" wrapText="1"/>
    </xf>
    <xf numFmtId="0" fontId="0" fillId="0" borderId="2" xfId="0" applyBorder="1" applyAlignment="1">
      <alignment horizontal="center" vertical="center" wrapText="1"/>
    </xf>
    <xf numFmtId="14" fontId="0" fillId="2" borderId="2" xfId="0" applyNumberFormat="1" applyFill="1" applyBorder="1" applyAlignment="1" applyProtection="1">
      <alignment horizontal="center" vertical="center"/>
      <protection locked="0"/>
    </xf>
    <xf numFmtId="18" fontId="0" fillId="2" borderId="2" xfId="0" applyNumberFormat="1" applyFont="1" applyFill="1" applyBorder="1" applyAlignment="1" applyProtection="1">
      <alignment horizontal="center" vertical="center"/>
      <protection locked="0"/>
    </xf>
    <xf numFmtId="0" fontId="0" fillId="0" borderId="2" xfId="0" applyFont="1" applyBorder="1" applyAlignment="1">
      <alignment horizontal="center" vertical="center" wrapText="1"/>
    </xf>
    <xf numFmtId="0" fontId="0" fillId="2" borderId="2" xfId="0" applyFill="1" applyBorder="1" applyAlignment="1" applyProtection="1">
      <alignment horizontal="center" vertical="center"/>
      <protection locked="0"/>
    </xf>
    <xf numFmtId="164" fontId="0" fillId="2" borderId="2" xfId="0" applyNumberFormat="1" applyFont="1" applyFill="1" applyBorder="1" applyAlignment="1" applyProtection="1">
      <alignment horizontal="center" vertical="center"/>
      <protection locked="0"/>
    </xf>
    <xf numFmtId="0" fontId="8" fillId="0" borderId="2" xfId="0" applyFont="1" applyBorder="1" applyAlignment="1">
      <alignment horizontal="center" vertical="center" wrapText="1"/>
    </xf>
    <xf numFmtId="0" fontId="8" fillId="2" borderId="2" xfId="0" applyFont="1" applyFill="1" applyBorder="1" applyAlignment="1" applyProtection="1">
      <alignment horizontal="center" vertical="center"/>
      <protection locked="0"/>
    </xf>
    <xf numFmtId="14" fontId="8" fillId="2" borderId="2" xfId="0" applyNumberFormat="1" applyFont="1" applyFill="1" applyBorder="1" applyAlignment="1" applyProtection="1">
      <alignment horizontal="center" vertical="center"/>
      <protection locked="0"/>
    </xf>
    <xf numFmtId="164" fontId="8" fillId="2" borderId="2"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14" fontId="8" fillId="0" borderId="0" xfId="0" applyNumberFormat="1" applyFont="1" applyAlignment="1">
      <alignment horizontal="center" vertical="center"/>
    </xf>
    <xf numFmtId="0" fontId="0" fillId="0" borderId="2" xfId="0" applyBorder="1" applyAlignment="1">
      <alignment horizontal="center" vertical="center"/>
    </xf>
    <xf numFmtId="18" fontId="0" fillId="2" borderId="2" xfId="0" applyNumberFormat="1" applyFill="1" applyBorder="1" applyAlignment="1" applyProtection="1">
      <alignment horizontal="center" vertical="center"/>
      <protection locked="0"/>
    </xf>
    <xf numFmtId="0" fontId="0"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8" fillId="0" borderId="2" xfId="0" applyFont="1" applyBorder="1" applyAlignment="1">
      <alignment horizontal="right" wrapText="1"/>
    </xf>
    <xf numFmtId="0" fontId="8"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8" fillId="0" borderId="2" xfId="0" applyFont="1" applyBorder="1" applyAlignment="1" applyProtection="1">
      <alignment horizontal="right"/>
    </xf>
    <xf numFmtId="0" fontId="8" fillId="0" borderId="2" xfId="0" applyFont="1" applyBorder="1" applyAlignment="1" applyProtection="1">
      <alignment horizontal="right" wrapText="1"/>
    </xf>
    <xf numFmtId="0" fontId="0" fillId="0" borderId="0" xfId="0" applyAlignment="1" applyProtection="1"/>
    <xf numFmtId="0" fontId="8" fillId="0" borderId="2" xfId="0" applyFont="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164" fontId="8" fillId="2" borderId="2" xfId="0" applyNumberFormat="1" applyFont="1" applyFill="1" applyBorder="1" applyAlignment="1" applyProtection="1">
      <alignment horizontal="center" vertical="center"/>
    </xf>
    <xf numFmtId="0" fontId="0" fillId="4" borderId="2" xfId="0" applyFill="1" applyBorder="1" applyAlignment="1" applyProtection="1">
      <alignment horizontal="center" vertical="center"/>
    </xf>
    <xf numFmtId="0" fontId="0" fillId="0" borderId="0" xfId="0" applyAlignment="1" applyProtection="1">
      <alignment horizontal="centerContinuous"/>
    </xf>
    <xf numFmtId="0" fontId="0" fillId="0" borderId="2" xfId="0" applyBorder="1" applyAlignment="1" applyProtection="1">
      <alignment horizontal="right"/>
    </xf>
    <xf numFmtId="165" fontId="8" fillId="2" borderId="2" xfId="0" applyNumberFormat="1" applyFont="1" applyFill="1" applyBorder="1" applyAlignment="1" applyProtection="1">
      <alignment horizontal="center" vertical="center"/>
      <protection locked="0"/>
    </xf>
    <xf numFmtId="0" fontId="0" fillId="2" borderId="2" xfId="0" applyFill="1" applyBorder="1" applyAlignment="1">
      <alignment horizontal="center" vertical="center"/>
    </xf>
    <xf numFmtId="0" fontId="9" fillId="0" borderId="3" xfId="0" applyFont="1" applyBorder="1" applyAlignment="1" applyProtection="1">
      <alignment horizontal="left" vertical="center" wrapText="1"/>
    </xf>
    <xf numFmtId="0" fontId="9" fillId="0" borderId="3" xfId="0" applyFont="1" applyBorder="1" applyAlignment="1">
      <alignment horizontal="left" vertical="center" wrapText="1"/>
    </xf>
    <xf numFmtId="0" fontId="0" fillId="0" borderId="0" xfId="0" applyBorder="1" applyAlignment="1">
      <alignment horizontal="left" vertical="center" wrapText="1"/>
    </xf>
    <xf numFmtId="0" fontId="0" fillId="4" borderId="2" xfId="0" applyFill="1" applyBorder="1" applyAlignment="1">
      <alignment horizontal="center" vertical="center" wrapText="1"/>
    </xf>
    <xf numFmtId="0" fontId="5" fillId="0" borderId="0" xfId="0" applyFont="1" applyAlignment="1" applyProtection="1">
      <alignment horizontal="left"/>
    </xf>
    <xf numFmtId="0" fontId="5" fillId="0" borderId="0" xfId="0" applyFont="1" applyAlignment="1">
      <alignment horizontal="left"/>
    </xf>
    <xf numFmtId="2" fontId="5" fillId="4" borderId="2" xfId="0" applyNumberFormat="1" applyFont="1" applyFill="1" applyBorder="1" applyAlignment="1">
      <alignment horizontal="center" vertical="center"/>
    </xf>
    <xf numFmtId="0" fontId="5" fillId="0" borderId="2" xfId="0" applyFont="1" applyBorder="1" applyAlignment="1"/>
    <xf numFmtId="0" fontId="8" fillId="2" borderId="2" xfId="0" applyFont="1" applyFill="1" applyBorder="1" applyAlignment="1" applyProtection="1">
      <alignment horizontal="left"/>
      <protection locked="0"/>
    </xf>
    <xf numFmtId="0" fontId="8" fillId="2" borderId="2" xfId="0" applyFont="1" applyFill="1" applyBorder="1" applyAlignment="1" applyProtection="1">
      <protection locked="0"/>
    </xf>
    <xf numFmtId="0" fontId="0" fillId="0" borderId="2" xfId="0" applyBorder="1" applyAlignment="1" applyProtection="1">
      <protection locked="0"/>
    </xf>
    <xf numFmtId="0" fontId="0" fillId="0" borderId="2" xfId="0" applyBorder="1" applyAlignment="1">
      <alignment horizontal="left" vertical="center" wrapText="1"/>
    </xf>
    <xf numFmtId="0" fontId="7"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5" fillId="0" borderId="7" xfId="0" applyFont="1" applyBorder="1" applyAlignment="1">
      <alignment horizontal="left"/>
    </xf>
    <xf numFmtId="0" fontId="0" fillId="0" borderId="7" xfId="0" applyBorder="1" applyAlignment="1">
      <alignment horizontal="left"/>
    </xf>
    <xf numFmtId="0" fontId="5" fillId="4" borderId="3" xfId="0" applyFont="1" applyFill="1" applyBorder="1" applyAlignment="1">
      <alignment horizontal="center" vertical="center"/>
    </xf>
    <xf numFmtId="0" fontId="8" fillId="4" borderId="3" xfId="0" applyFont="1" applyFill="1" applyBorder="1" applyAlignment="1">
      <alignment horizontal="center" vertical="center"/>
    </xf>
    <xf numFmtId="0" fontId="7" fillId="0" borderId="2" xfId="0" applyFont="1" applyBorder="1" applyAlignment="1">
      <alignment horizontal="left" vertical="center"/>
    </xf>
    <xf numFmtId="0" fontId="8" fillId="0" borderId="2" xfId="0" applyFont="1" applyBorder="1" applyAlignment="1">
      <alignment horizontal="left" vertical="center"/>
    </xf>
    <xf numFmtId="0" fontId="0" fillId="0" borderId="2" xfId="0" applyBorder="1" applyAlignment="1"/>
    <xf numFmtId="0" fontId="8" fillId="2" borderId="2" xfId="0" applyFont="1" applyFill="1" applyBorder="1" applyAlignment="1" applyProtection="1">
      <alignment horizontal="left" wrapText="1"/>
      <protection locked="0"/>
    </xf>
    <xf numFmtId="0" fontId="8"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3" fillId="2" borderId="2" xfId="7" applyFill="1" applyBorder="1" applyAlignment="1" applyProtection="1">
      <alignment horizontal="left"/>
      <protection locked="0"/>
    </xf>
    <xf numFmtId="2" fontId="0" fillId="2" borderId="4" xfId="0" applyNumberFormat="1"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2" fontId="0" fillId="2" borderId="4"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xf>
    <xf numFmtId="0" fontId="0" fillId="0" borderId="6" xfId="0" applyBorder="1" applyAlignment="1">
      <alignment horizontal="left" vertical="center" wrapText="1"/>
    </xf>
    <xf numFmtId="0" fontId="5"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2" fontId="5"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7" fillId="0" borderId="2" xfId="0" applyFont="1" applyBorder="1" applyAlignment="1" applyProtection="1"/>
    <xf numFmtId="0" fontId="0" fillId="0" borderId="2" xfId="0" applyBorder="1" applyAlignment="1" applyProtection="1"/>
    <xf numFmtId="0" fontId="0" fillId="0" borderId="4"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5" fillId="0" borderId="3" xfId="0" applyFont="1" applyBorder="1" applyAlignment="1">
      <alignment horizontal="center" vertical="center"/>
    </xf>
    <xf numFmtId="0" fontId="8" fillId="2" borderId="2" xfId="0" applyFont="1" applyFill="1" applyBorder="1" applyAlignment="1" applyProtection="1">
      <alignment horizontal="left"/>
    </xf>
    <xf numFmtId="0" fontId="3" fillId="2" borderId="2" xfId="7" applyFill="1" applyBorder="1" applyAlignment="1" applyProtection="1">
      <alignment horizontal="left"/>
    </xf>
    <xf numFmtId="2" fontId="8" fillId="4" borderId="2" xfId="0" applyNumberFormat="1" applyFont="1" applyFill="1" applyBorder="1" applyAlignment="1" applyProtection="1">
      <alignment horizontal="center" vertical="center"/>
    </xf>
    <xf numFmtId="0" fontId="5" fillId="0" borderId="7" xfId="0" applyFont="1" applyBorder="1" applyAlignment="1" applyProtection="1">
      <alignment horizontal="left"/>
    </xf>
    <xf numFmtId="0" fontId="0" fillId="0" borderId="7" xfId="0" applyBorder="1" applyAlignment="1" applyProtection="1">
      <alignment horizontal="left"/>
    </xf>
    <xf numFmtId="0" fontId="8" fillId="0" borderId="2" xfId="0" applyFont="1" applyBorder="1" applyAlignment="1" applyProtection="1">
      <alignment horizontal="left" vertical="center"/>
    </xf>
    <xf numFmtId="0" fontId="8" fillId="2" borderId="2" xfId="0" applyFont="1" applyFill="1" applyBorder="1" applyAlignment="1" applyProtection="1">
      <alignment horizontal="left" wrapText="1"/>
    </xf>
    <xf numFmtId="0" fontId="8" fillId="2" borderId="2" xfId="0" applyFont="1" applyFill="1" applyBorder="1" applyAlignment="1" applyProtection="1">
      <alignment wrapText="1"/>
    </xf>
    <xf numFmtId="0" fontId="0" fillId="0" borderId="2" xfId="0" applyBorder="1" applyAlignment="1" applyProtection="1">
      <alignment wrapText="1"/>
    </xf>
    <xf numFmtId="0" fontId="8" fillId="2" borderId="2" xfId="0" applyFont="1" applyFill="1" applyBorder="1" applyAlignment="1" applyProtection="1"/>
    <xf numFmtId="2" fontId="0" fillId="2" borderId="4" xfId="0" applyNumberFormat="1" applyFill="1" applyBorder="1" applyAlignment="1" applyProtection="1">
      <alignment horizontal="center" vertical="center"/>
      <protection locked="0"/>
    </xf>
    <xf numFmtId="0" fontId="0" fillId="4" borderId="4"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2" fontId="0" fillId="4" borderId="4" xfId="0" applyNumberFormat="1" applyFont="1" applyFill="1" applyBorder="1" applyAlignment="1">
      <alignment horizontal="center" vertical="center"/>
    </xf>
    <xf numFmtId="0" fontId="0" fillId="2" borderId="4" xfId="0" applyFill="1" applyBorder="1" applyAlignment="1" applyProtection="1">
      <alignment horizontal="left" wrapText="1"/>
      <protection locked="0"/>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0" fillId="0" borderId="5" xfId="0" applyBorder="1" applyAlignment="1"/>
    <xf numFmtId="0" fontId="0" fillId="0" borderId="6" xfId="0" applyBorder="1" applyAlignment="1"/>
    <xf numFmtId="0" fontId="0" fillId="0" borderId="2" xfId="0" applyBorder="1" applyAlignment="1">
      <alignment horizontal="left" vertical="center"/>
    </xf>
    <xf numFmtId="0" fontId="7" fillId="0" borderId="2" xfId="0" applyFont="1" applyBorder="1" applyAlignment="1"/>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opata.joe@ep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4"/>
  <sheetViews>
    <sheetView tabSelected="1" workbookViewId="0">
      <selection sqref="A1:E1"/>
    </sheetView>
  </sheetViews>
  <sheetFormatPr defaultRowHeight="12.75" x14ac:dyDescent="0.2"/>
  <cols>
    <col min="1" max="1" width="39.5703125" customWidth="1"/>
    <col min="2" max="2" width="18.140625" customWidth="1"/>
    <col min="3" max="3" width="15.5703125" customWidth="1"/>
    <col min="4" max="4" width="13.28515625" customWidth="1"/>
    <col min="5" max="5" width="60.5703125" customWidth="1"/>
    <col min="6" max="6" width="9.5703125" customWidth="1"/>
    <col min="7" max="7" width="8.5703125" customWidth="1"/>
    <col min="11" max="11" width="2" customWidth="1"/>
    <col min="12" max="12" width="10.140625" customWidth="1"/>
  </cols>
  <sheetData>
    <row r="1" spans="1:5" x14ac:dyDescent="0.2">
      <c r="A1" s="63" t="s">
        <v>56</v>
      </c>
      <c r="B1" s="64"/>
      <c r="C1" s="64"/>
      <c r="D1" s="64"/>
      <c r="E1" s="64"/>
    </row>
    <row r="2" spans="1:5" x14ac:dyDescent="0.2">
      <c r="A2" s="67" t="s">
        <v>14</v>
      </c>
      <c r="B2" s="68"/>
      <c r="C2" s="68"/>
      <c r="D2" s="68"/>
      <c r="E2" s="69"/>
    </row>
    <row r="3" spans="1:5" ht="24.75" customHeight="1" x14ac:dyDescent="0.2">
      <c r="A3" s="11" t="s">
        <v>15</v>
      </c>
      <c r="B3" s="70"/>
      <c r="C3" s="71"/>
      <c r="D3" s="71"/>
      <c r="E3" s="72"/>
    </row>
    <row r="4" spans="1:5" x14ac:dyDescent="0.2">
      <c r="A4" s="11" t="s">
        <v>41</v>
      </c>
      <c r="B4" s="56"/>
      <c r="C4" s="57"/>
      <c r="D4" s="57"/>
      <c r="E4" s="58"/>
    </row>
    <row r="5" spans="1:5" x14ac:dyDescent="0.2">
      <c r="A5" s="67" t="s">
        <v>11</v>
      </c>
      <c r="B5" s="68"/>
      <c r="C5" s="68"/>
      <c r="D5" s="68"/>
      <c r="E5" s="69"/>
    </row>
    <row r="6" spans="1:5" x14ac:dyDescent="0.2">
      <c r="A6" s="11" t="s">
        <v>12</v>
      </c>
      <c r="B6" s="56"/>
      <c r="C6" s="57"/>
      <c r="D6" s="57"/>
      <c r="E6" s="58"/>
    </row>
    <row r="7" spans="1:5" x14ac:dyDescent="0.2">
      <c r="A7" s="11" t="s">
        <v>29</v>
      </c>
      <c r="B7" s="56"/>
      <c r="C7" s="57"/>
      <c r="D7" s="57"/>
      <c r="E7" s="58"/>
    </row>
    <row r="8" spans="1:5" x14ac:dyDescent="0.2">
      <c r="A8" s="11" t="s">
        <v>30</v>
      </c>
      <c r="B8" s="56"/>
      <c r="C8" s="57"/>
      <c r="D8" s="57"/>
      <c r="E8" s="58"/>
    </row>
    <row r="9" spans="1:5" x14ac:dyDescent="0.2">
      <c r="A9" s="11" t="s">
        <v>31</v>
      </c>
      <c r="B9" s="56"/>
      <c r="C9" s="57"/>
      <c r="D9" s="57"/>
      <c r="E9" s="58"/>
    </row>
    <row r="10" spans="1:5" x14ac:dyDescent="0.2">
      <c r="A10" s="11" t="s">
        <v>32</v>
      </c>
      <c r="B10" s="56"/>
      <c r="C10" s="57"/>
      <c r="D10" s="57"/>
      <c r="E10" s="58"/>
    </row>
    <row r="11" spans="1:5" ht="15" customHeight="1" x14ac:dyDescent="0.2">
      <c r="A11" s="11" t="s">
        <v>21</v>
      </c>
      <c r="B11" s="56"/>
      <c r="C11" s="58"/>
      <c r="D11" s="58"/>
      <c r="E11" s="58"/>
    </row>
    <row r="12" spans="1:5" ht="28.5" customHeight="1" x14ac:dyDescent="0.2">
      <c r="A12" s="30" t="s">
        <v>22</v>
      </c>
      <c r="B12" s="56"/>
      <c r="C12" s="58"/>
      <c r="D12" s="58"/>
      <c r="E12" s="58"/>
    </row>
    <row r="13" spans="1:5" ht="28.5" customHeight="1" x14ac:dyDescent="0.2">
      <c r="A13" s="30" t="s">
        <v>23</v>
      </c>
      <c r="B13" s="56"/>
      <c r="C13" s="58"/>
      <c r="D13" s="58"/>
      <c r="E13" s="58"/>
    </row>
    <row r="14" spans="1:5" ht="15" customHeight="1" x14ac:dyDescent="0.2">
      <c r="A14" s="30" t="s">
        <v>24</v>
      </c>
      <c r="B14" s="73"/>
      <c r="C14" s="58"/>
      <c r="D14" s="58"/>
      <c r="E14" s="58"/>
    </row>
    <row r="15" spans="1:5" ht="77.25" customHeight="1" x14ac:dyDescent="0.2">
      <c r="A15" s="59" t="s">
        <v>34</v>
      </c>
      <c r="B15" s="59"/>
      <c r="C15" s="59"/>
      <c r="D15" s="59"/>
      <c r="E15" s="18"/>
    </row>
    <row r="16" spans="1:5" ht="95.25" customHeight="1" x14ac:dyDescent="0.2">
      <c r="A16" s="60" t="s">
        <v>48</v>
      </c>
      <c r="B16" s="61"/>
      <c r="C16" s="61"/>
      <c r="D16" s="61"/>
      <c r="E16" s="62"/>
    </row>
    <row r="17" spans="1:5" x14ac:dyDescent="0.2">
      <c r="A17" s="49" t="s">
        <v>42</v>
      </c>
      <c r="B17" s="65" t="str">
        <f>IF(COUNTA(D20:D39)&lt;20,"REQUIRED DATA MISSING",IF(COUNTA(C20:C39)&lt;20,"REQUIRED DATA MISSING",IF(COUNTA(B20:B39)&lt;20,"REQUIRED DATA MISSING",IF(B18&lt;18.07,"PASSED","FAILED"))))</f>
        <v>REQUIRED DATA MISSING</v>
      </c>
      <c r="C17" s="66"/>
      <c r="D17" s="66"/>
    </row>
    <row r="18" spans="1:5" ht="15.75" customHeight="1" x14ac:dyDescent="0.2">
      <c r="A18" s="20" t="s">
        <v>3</v>
      </c>
      <c r="B18" s="54" t="str">
        <f>IF(SUM(D20:D39)&lt;=0,"REQUIRED DATA MISSING",STDEVA(D20:D39))</f>
        <v>REQUIRED DATA MISSING</v>
      </c>
      <c r="C18" s="55"/>
      <c r="D18" s="55"/>
    </row>
    <row r="19" spans="1:5" ht="25.5" x14ac:dyDescent="0.2">
      <c r="A19" s="20" t="s">
        <v>36</v>
      </c>
      <c r="B19" s="20" t="s">
        <v>0</v>
      </c>
      <c r="C19" s="20" t="s">
        <v>1</v>
      </c>
      <c r="D19" s="20" t="s">
        <v>2</v>
      </c>
      <c r="E19" s="31" t="s">
        <v>33</v>
      </c>
    </row>
    <row r="20" spans="1:5" x14ac:dyDescent="0.2">
      <c r="A20" s="21"/>
      <c r="B20" s="22"/>
      <c r="C20" s="46"/>
      <c r="D20" s="23"/>
      <c r="E20" s="32" t="str">
        <f>IF(D20="", "DATA REQUIRED IN CELL D20", "OK")</f>
        <v>DATA REQUIRED IN CELL D20</v>
      </c>
    </row>
    <row r="21" spans="1:5" x14ac:dyDescent="0.2">
      <c r="A21" s="21"/>
      <c r="B21" s="22"/>
      <c r="C21" s="46"/>
      <c r="D21" s="23"/>
      <c r="E21" s="32" t="str">
        <f>IF(D21="", "DATA REQUIRED IN CELL D21", "OK")</f>
        <v>DATA REQUIRED IN CELL D21</v>
      </c>
    </row>
    <row r="22" spans="1:5" x14ac:dyDescent="0.2">
      <c r="A22" s="21"/>
      <c r="B22" s="22"/>
      <c r="C22" s="46"/>
      <c r="D22" s="23"/>
      <c r="E22" s="32" t="str">
        <f>IF(D22="", "DATA REQUIRED IN CELL D22", "OK")</f>
        <v>DATA REQUIRED IN CELL D22</v>
      </c>
    </row>
    <row r="23" spans="1:5" x14ac:dyDescent="0.2">
      <c r="A23" s="21"/>
      <c r="B23" s="22"/>
      <c r="C23" s="46"/>
      <c r="D23" s="23"/>
      <c r="E23" s="32" t="str">
        <f>IF(D23="", "DATA REQUIRED IN CELL D23", "OK")</f>
        <v>DATA REQUIRED IN CELL D23</v>
      </c>
    </row>
    <row r="24" spans="1:5" x14ac:dyDescent="0.2">
      <c r="A24" s="21"/>
      <c r="B24" s="22"/>
      <c r="C24" s="46"/>
      <c r="D24" s="23"/>
      <c r="E24" s="32" t="str">
        <f>IF(D24="", "DATA REQUIRED IN CELL D24", "OK")</f>
        <v>DATA REQUIRED IN CELL D24</v>
      </c>
    </row>
    <row r="25" spans="1:5" x14ac:dyDescent="0.2">
      <c r="A25" s="21"/>
      <c r="B25" s="22"/>
      <c r="C25" s="46"/>
      <c r="D25" s="23"/>
      <c r="E25" s="32" t="str">
        <f>IF(D25="", "DATA REQUIRED IN CELL D25", "OK")</f>
        <v>DATA REQUIRED IN CELL D25</v>
      </c>
    </row>
    <row r="26" spans="1:5" x14ac:dyDescent="0.2">
      <c r="A26" s="21"/>
      <c r="B26" s="22"/>
      <c r="C26" s="46"/>
      <c r="D26" s="23"/>
      <c r="E26" s="32" t="str">
        <f>IF(D26="", "DATA REQUIRED IN CELL D26", "OK")</f>
        <v>DATA REQUIRED IN CELL D26</v>
      </c>
    </row>
    <row r="27" spans="1:5" x14ac:dyDescent="0.2">
      <c r="A27" s="21"/>
      <c r="B27" s="22"/>
      <c r="C27" s="46"/>
      <c r="D27" s="23"/>
      <c r="E27" s="32" t="str">
        <f>IF(D27="", "DATA REQUIRED IN CELL D27", "OK")</f>
        <v>DATA REQUIRED IN CELL D27</v>
      </c>
    </row>
    <row r="28" spans="1:5" x14ac:dyDescent="0.2">
      <c r="A28" s="21"/>
      <c r="B28" s="22"/>
      <c r="C28" s="46"/>
      <c r="D28" s="23"/>
      <c r="E28" s="32" t="str">
        <f>IF(D28="", "DATA REQUIRED IN CELL D28", "OK")</f>
        <v>DATA REQUIRED IN CELL D28</v>
      </c>
    </row>
    <row r="29" spans="1:5" x14ac:dyDescent="0.2">
      <c r="A29" s="21"/>
      <c r="B29" s="22"/>
      <c r="C29" s="46"/>
      <c r="D29" s="23"/>
      <c r="E29" s="32" t="str">
        <f>IF(D29="", "DATA REQUIRED IN CELL D29", "OK")</f>
        <v>DATA REQUIRED IN CELL D29</v>
      </c>
    </row>
    <row r="30" spans="1:5" x14ac:dyDescent="0.2">
      <c r="A30" s="21"/>
      <c r="B30" s="22"/>
      <c r="C30" s="46"/>
      <c r="D30" s="23"/>
      <c r="E30" s="32" t="str">
        <f>IF(D30="", "DATA REQUIRED IN CELL D30", "OK")</f>
        <v>DATA REQUIRED IN CELL D30</v>
      </c>
    </row>
    <row r="31" spans="1:5" x14ac:dyDescent="0.2">
      <c r="A31" s="21"/>
      <c r="B31" s="22"/>
      <c r="C31" s="46"/>
      <c r="D31" s="23"/>
      <c r="E31" s="32" t="str">
        <f>IF(D31="", "DATA REQUIRED IN CELL D31", "OK")</f>
        <v>DATA REQUIRED IN CELL D31</v>
      </c>
    </row>
    <row r="32" spans="1:5" x14ac:dyDescent="0.2">
      <c r="A32" s="21"/>
      <c r="B32" s="22"/>
      <c r="C32" s="46"/>
      <c r="D32" s="23"/>
      <c r="E32" s="32" t="str">
        <f>IF(D32="", "DATA REQUIRED IN CELL D32", "OK")</f>
        <v>DATA REQUIRED IN CELL D32</v>
      </c>
    </row>
    <row r="33" spans="1:5" x14ac:dyDescent="0.2">
      <c r="A33" s="21"/>
      <c r="B33" s="22"/>
      <c r="C33" s="46"/>
      <c r="D33" s="23"/>
      <c r="E33" s="32" t="str">
        <f>IF(D33="", "DATA REQUIRED IN CELL D33", "OK")</f>
        <v>DATA REQUIRED IN CELL D33</v>
      </c>
    </row>
    <row r="34" spans="1:5" x14ac:dyDescent="0.2">
      <c r="A34" s="21"/>
      <c r="B34" s="22"/>
      <c r="C34" s="46"/>
      <c r="D34" s="23"/>
      <c r="E34" s="32" t="str">
        <f>IF(D34="", "DATA REQUIRED IN CELL D34", "OK")</f>
        <v>DATA REQUIRED IN CELL D34</v>
      </c>
    </row>
    <row r="35" spans="1:5" x14ac:dyDescent="0.2">
      <c r="A35" s="21"/>
      <c r="B35" s="22"/>
      <c r="C35" s="46"/>
      <c r="D35" s="23"/>
      <c r="E35" s="32" t="str">
        <f>IF(D35="", "DATA REQUIRED IN CELL D35", "OK")</f>
        <v>DATA REQUIRED IN CELL D35</v>
      </c>
    </row>
    <row r="36" spans="1:5" x14ac:dyDescent="0.2">
      <c r="A36" s="21"/>
      <c r="B36" s="22"/>
      <c r="C36" s="46"/>
      <c r="D36" s="23"/>
      <c r="E36" s="32" t="str">
        <f>IF(D36="", "DATA REQUIRED IN CELL D36", "OK")</f>
        <v>DATA REQUIRED IN CELL D36</v>
      </c>
    </row>
    <row r="37" spans="1:5" x14ac:dyDescent="0.2">
      <c r="A37" s="21"/>
      <c r="B37" s="22"/>
      <c r="C37" s="46"/>
      <c r="D37" s="23"/>
      <c r="E37" s="32" t="str">
        <f>IF(D37="", "DATA REQUIRED IN CELL D37", "OK")</f>
        <v>DATA REQUIRED IN CELL D37</v>
      </c>
    </row>
    <row r="38" spans="1:5" x14ac:dyDescent="0.2">
      <c r="A38" s="21"/>
      <c r="B38" s="22"/>
      <c r="C38" s="46"/>
      <c r="D38" s="23"/>
      <c r="E38" s="32" t="str">
        <f>IF(D38="", "DATA REQUIRED IN CELL D38", "OK")</f>
        <v>DATA REQUIRED IN CELL D38</v>
      </c>
    </row>
    <row r="39" spans="1:5" x14ac:dyDescent="0.2">
      <c r="A39" s="21"/>
      <c r="B39" s="22"/>
      <c r="C39" s="46"/>
      <c r="D39" s="23"/>
      <c r="E39" s="32" t="str">
        <f>IF(D39="", "DATA REQUIRED IN CELL D39", "OK")</f>
        <v>DATA REQUIRED IN CELL D39</v>
      </c>
    </row>
    <row r="40" spans="1:5" ht="30.75" customHeight="1" x14ac:dyDescent="0.2">
      <c r="A40" s="24"/>
      <c r="B40" s="25"/>
      <c r="E40" s="3"/>
    </row>
    <row r="41" spans="1:5" x14ac:dyDescent="0.2">
      <c r="B41" s="7"/>
      <c r="C41" s="5"/>
      <c r="D41" s="4"/>
      <c r="E41" s="3"/>
    </row>
    <row r="42" spans="1:5" x14ac:dyDescent="0.2">
      <c r="C42" s="2"/>
      <c r="D42" s="4"/>
    </row>
    <row r="43" spans="1:5" x14ac:dyDescent="0.2">
      <c r="C43" s="2"/>
      <c r="D43" s="4"/>
    </row>
    <row r="44" spans="1:5" x14ac:dyDescent="0.2">
      <c r="C44" s="2"/>
    </row>
  </sheetData>
  <sheetProtection formatCells="0" formatColumns="0" formatRows="0" insertRows="0"/>
  <protectedRanges>
    <protectedRange sqref="D20:D39" name="standard deviation"/>
  </protectedRanges>
  <mergeCells count="18">
    <mergeCell ref="A1:E1"/>
    <mergeCell ref="B17:D17"/>
    <mergeCell ref="A2:E2"/>
    <mergeCell ref="B3:E3"/>
    <mergeCell ref="B4:E4"/>
    <mergeCell ref="A5:E5"/>
    <mergeCell ref="B6:E6"/>
    <mergeCell ref="B7:E7"/>
    <mergeCell ref="B8:E8"/>
    <mergeCell ref="B14:E14"/>
    <mergeCell ref="B18:D18"/>
    <mergeCell ref="B9:E9"/>
    <mergeCell ref="B11:E11"/>
    <mergeCell ref="B12:E12"/>
    <mergeCell ref="B13:E13"/>
    <mergeCell ref="B10:E10"/>
    <mergeCell ref="A15:D15"/>
    <mergeCell ref="A16:E16"/>
  </mergeCells>
  <phoneticPr fontId="0" type="noConversion"/>
  <pageMargins left="0.75" right="0.75" top="1" bottom="1" header="0.5" footer="0.5"/>
  <pageSetup scale="84" fitToHeight="0" orientation="landscape" horizontalDpi="300" verticalDpi="300" r:id="rId1"/>
  <headerFooter alignWithMargins="0">
    <oddHeader>&amp;L&amp;G&amp;R&amp;9Office of Transportation and Air Quality
January 2020</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39"/>
  <sheetViews>
    <sheetView workbookViewId="0"/>
  </sheetViews>
  <sheetFormatPr defaultRowHeight="12.75" x14ac:dyDescent="0.2"/>
  <cols>
    <col min="1" max="1" width="37.85546875" customWidth="1"/>
    <col min="2" max="3" width="11.5703125" customWidth="1"/>
    <col min="5" max="5" width="33" customWidth="1"/>
    <col min="6" max="6" width="3.85546875" customWidth="1"/>
    <col min="7" max="7" width="4.85546875" customWidth="1"/>
    <col min="8" max="8" width="22.28515625" customWidth="1"/>
    <col min="9" max="9" width="14.140625" customWidth="1"/>
    <col min="10" max="10" width="12.140625" customWidth="1"/>
    <col min="12" max="12" width="29.42578125" customWidth="1"/>
    <col min="13" max="13" width="8.140625" customWidth="1"/>
  </cols>
  <sheetData>
    <row r="1" spans="1:12" x14ac:dyDescent="0.2">
      <c r="A1" s="52" t="s">
        <v>54</v>
      </c>
      <c r="B1" s="44"/>
      <c r="C1" s="44"/>
      <c r="D1" s="44"/>
      <c r="E1" s="44"/>
      <c r="F1" s="44"/>
      <c r="G1" s="44"/>
      <c r="H1" s="44"/>
      <c r="I1" s="44"/>
      <c r="J1" s="9"/>
      <c r="K1" s="9"/>
    </row>
    <row r="2" spans="1:12" x14ac:dyDescent="0.2">
      <c r="A2" s="88" t="s">
        <v>14</v>
      </c>
      <c r="B2" s="89"/>
      <c r="C2" s="89"/>
      <c r="D2" s="89"/>
      <c r="E2" s="89"/>
      <c r="F2" s="89"/>
      <c r="G2" s="89"/>
      <c r="H2" s="89"/>
      <c r="I2" s="89"/>
      <c r="J2" s="9"/>
      <c r="K2" s="9"/>
    </row>
    <row r="3" spans="1:12" ht="26.25" customHeight="1" x14ac:dyDescent="0.2">
      <c r="A3" s="36" t="s">
        <v>15</v>
      </c>
      <c r="B3" s="90">
        <f>('1,000 ppm S Precision'!$B$3)</f>
        <v>0</v>
      </c>
      <c r="C3" s="91"/>
      <c r="D3" s="91"/>
      <c r="E3" s="91"/>
      <c r="F3" s="91"/>
      <c r="G3" s="91"/>
      <c r="H3" s="91"/>
      <c r="I3" s="92"/>
      <c r="J3" s="9"/>
      <c r="K3" s="9"/>
    </row>
    <row r="4" spans="1:12" x14ac:dyDescent="0.2">
      <c r="A4" s="36" t="s">
        <v>41</v>
      </c>
      <c r="B4" s="90">
        <f>('1,000 ppm S Precision'!$B$4)</f>
        <v>0</v>
      </c>
      <c r="C4" s="91"/>
      <c r="D4" s="91"/>
      <c r="E4" s="91"/>
      <c r="F4" s="91"/>
      <c r="G4" s="91"/>
      <c r="H4" s="91"/>
      <c r="I4" s="92"/>
      <c r="J4" s="9"/>
      <c r="K4" s="9"/>
    </row>
    <row r="5" spans="1:12" x14ac:dyDescent="0.2">
      <c r="A5" s="93" t="s">
        <v>11</v>
      </c>
      <c r="B5" s="94"/>
      <c r="C5" s="94"/>
      <c r="D5" s="94"/>
      <c r="E5" s="94"/>
      <c r="F5" s="94"/>
      <c r="G5" s="94"/>
      <c r="H5" s="94"/>
      <c r="I5" s="94"/>
    </row>
    <row r="6" spans="1:12" x14ac:dyDescent="0.2">
      <c r="A6" s="45" t="s">
        <v>12</v>
      </c>
      <c r="B6" s="90">
        <f>('1,000 ppm S Precision'!$B$6)</f>
        <v>0</v>
      </c>
      <c r="C6" s="91"/>
      <c r="D6" s="91"/>
      <c r="E6" s="91"/>
      <c r="F6" s="91"/>
      <c r="G6" s="91"/>
      <c r="H6" s="91"/>
      <c r="I6" s="92"/>
    </row>
    <row r="7" spans="1:12" x14ac:dyDescent="0.2">
      <c r="A7" s="45" t="s">
        <v>29</v>
      </c>
      <c r="B7" s="90">
        <f>('1,000 ppm S Precision'!$B$7)</f>
        <v>0</v>
      </c>
      <c r="C7" s="91"/>
      <c r="D7" s="91"/>
      <c r="E7" s="91"/>
      <c r="F7" s="91"/>
      <c r="G7" s="91"/>
      <c r="H7" s="91"/>
      <c r="I7" s="92"/>
    </row>
    <row r="8" spans="1:12" x14ac:dyDescent="0.2">
      <c r="A8" s="45" t="s">
        <v>30</v>
      </c>
      <c r="B8" s="90">
        <f>('1,000 ppm S Precision'!$B$8)</f>
        <v>0</v>
      </c>
      <c r="C8" s="91"/>
      <c r="D8" s="91"/>
      <c r="E8" s="91"/>
      <c r="F8" s="91"/>
      <c r="G8" s="91"/>
      <c r="H8" s="91"/>
      <c r="I8" s="92"/>
    </row>
    <row r="9" spans="1:12" x14ac:dyDescent="0.2">
      <c r="A9" s="45" t="s">
        <v>31</v>
      </c>
      <c r="B9" s="90">
        <f>('1,000 ppm S Precision'!$B$9)</f>
        <v>0</v>
      </c>
      <c r="C9" s="91"/>
      <c r="D9" s="91"/>
      <c r="E9" s="91"/>
      <c r="F9" s="91"/>
      <c r="G9" s="91"/>
      <c r="H9" s="91"/>
      <c r="I9" s="92"/>
    </row>
    <row r="10" spans="1:12" x14ac:dyDescent="0.2">
      <c r="A10" s="45" t="s">
        <v>32</v>
      </c>
      <c r="B10" s="90">
        <f>('1,000 ppm S Precision'!$B$10)</f>
        <v>0</v>
      </c>
      <c r="C10" s="91"/>
      <c r="D10" s="91"/>
      <c r="E10" s="91"/>
      <c r="F10" s="91"/>
      <c r="G10" s="91"/>
      <c r="H10" s="91"/>
      <c r="I10" s="92"/>
    </row>
    <row r="11" spans="1:12" ht="25.5" customHeight="1" x14ac:dyDescent="0.2">
      <c r="A11" s="37" t="s">
        <v>21</v>
      </c>
      <c r="B11" s="90">
        <f>('1,000 ppm S Precision'!$B$11)</f>
        <v>0</v>
      </c>
      <c r="C11" s="91"/>
      <c r="D11" s="91"/>
      <c r="E11" s="91"/>
      <c r="F11" s="91"/>
      <c r="G11" s="91"/>
      <c r="H11" s="91"/>
      <c r="I11" s="92"/>
    </row>
    <row r="12" spans="1:12" x14ac:dyDescent="0.2">
      <c r="A12" s="37" t="s">
        <v>22</v>
      </c>
      <c r="B12" s="90">
        <f>('1,000 ppm S Precision'!$B$12)</f>
        <v>0</v>
      </c>
      <c r="C12" s="91"/>
      <c r="D12" s="91"/>
      <c r="E12" s="91"/>
      <c r="F12" s="91"/>
      <c r="G12" s="91"/>
      <c r="H12" s="91"/>
      <c r="I12" s="92"/>
    </row>
    <row r="13" spans="1:12" x14ac:dyDescent="0.2">
      <c r="A13" s="37" t="s">
        <v>23</v>
      </c>
      <c r="B13" s="90">
        <f>('1,000 ppm S Precision'!$B$13)</f>
        <v>0</v>
      </c>
      <c r="C13" s="91"/>
      <c r="D13" s="91"/>
      <c r="E13" s="91"/>
      <c r="F13" s="91"/>
      <c r="G13" s="91"/>
      <c r="H13" s="91"/>
      <c r="I13" s="92"/>
    </row>
    <row r="14" spans="1:12" x14ac:dyDescent="0.2">
      <c r="A14" s="37" t="s">
        <v>24</v>
      </c>
      <c r="B14" s="90">
        <f>('1,000 ppm S Precision'!$B$14)</f>
        <v>0</v>
      </c>
      <c r="C14" s="91"/>
      <c r="D14" s="91"/>
      <c r="E14" s="91"/>
      <c r="F14" s="91"/>
      <c r="G14" s="91"/>
      <c r="H14" s="91"/>
      <c r="I14" s="92"/>
    </row>
    <row r="15" spans="1:12" ht="66.75" customHeight="1" x14ac:dyDescent="0.2">
      <c r="A15" s="95" t="s">
        <v>34</v>
      </c>
      <c r="B15" s="61"/>
      <c r="C15" s="61"/>
      <c r="D15" s="61"/>
      <c r="E15" s="96"/>
      <c r="F15" s="96"/>
      <c r="G15" s="96"/>
      <c r="H15" s="97"/>
      <c r="I15" s="18"/>
    </row>
    <row r="16" spans="1:12" ht="78" customHeight="1" x14ac:dyDescent="0.2">
      <c r="A16" s="78" t="s">
        <v>43</v>
      </c>
      <c r="B16" s="61"/>
      <c r="C16" s="61"/>
      <c r="D16" s="61"/>
      <c r="E16" s="79"/>
      <c r="F16" s="50"/>
      <c r="H16" s="78" t="s">
        <v>53</v>
      </c>
      <c r="I16" s="61"/>
      <c r="J16" s="61"/>
      <c r="K16" s="61"/>
      <c r="L16" s="79"/>
    </row>
    <row r="17" spans="1:12" x14ac:dyDescent="0.2">
      <c r="A17" s="98" t="s">
        <v>44</v>
      </c>
      <c r="B17" s="98"/>
      <c r="C17" s="98"/>
      <c r="D17" s="98"/>
      <c r="E17" s="33"/>
      <c r="F17" s="33"/>
      <c r="H17" s="87" t="s">
        <v>46</v>
      </c>
      <c r="I17" s="87"/>
      <c r="J17" s="87"/>
      <c r="K17" s="87"/>
    </row>
    <row r="18" spans="1:12" x14ac:dyDescent="0.2">
      <c r="A18" s="87" t="s">
        <v>4</v>
      </c>
      <c r="B18" s="87"/>
      <c r="C18" s="87"/>
      <c r="D18" s="87"/>
      <c r="E18" s="33"/>
      <c r="F18" s="33"/>
      <c r="H18" s="87" t="s">
        <v>4</v>
      </c>
      <c r="I18" s="87"/>
      <c r="J18" s="87"/>
      <c r="K18" s="87"/>
    </row>
    <row r="19" spans="1:12" ht="25.5" x14ac:dyDescent="0.2">
      <c r="A19" s="13" t="s">
        <v>45</v>
      </c>
      <c r="B19" s="84" t="str">
        <f>IF(COUNTA(D26:D35)&lt;10,"REQUIRED DATA MISSING",IF(COUNTA(B23)&lt;1,"REQUIRED DATA MISSING",IF(B24&lt;13.55,"PASSED","FAILED")))</f>
        <v>REQUIRED DATA MISSING</v>
      </c>
      <c r="C19" s="85"/>
      <c r="D19" s="86"/>
      <c r="H19" s="13" t="s">
        <v>47</v>
      </c>
      <c r="I19" s="84" t="str">
        <f>IF(COUNTA(K26:K35)&lt;10,"REQUIRED DATA MISSING",IF(COUNTA(I23)&lt;1,"REQUIRED DATA MISSING",IF(I24&lt;13.55,"PASSED","FAILED")))</f>
        <v>REQUIRED DATA MISSING</v>
      </c>
      <c r="J19" s="85"/>
      <c r="K19" s="86"/>
    </row>
    <row r="20" spans="1:12" x14ac:dyDescent="0.2">
      <c r="A20" s="28" t="s">
        <v>5</v>
      </c>
      <c r="B20" s="83" t="str">
        <f>IF(SUM(D26:D35)&lt;=0,"REQUIRED DATA MISSING",AVERAGE(D26:D35))</f>
        <v>REQUIRED DATA MISSING</v>
      </c>
      <c r="C20" s="81"/>
      <c r="D20" s="82"/>
      <c r="E20" s="34"/>
      <c r="F20" s="34"/>
      <c r="H20" s="17" t="s">
        <v>5</v>
      </c>
      <c r="I20" s="83" t="str">
        <f>IF(SUM(K26:K35)&lt;=0,"REQUIRED DATA MISSING",AVERAGE(K26:K35))</f>
        <v>REQUIRED DATA MISSING</v>
      </c>
      <c r="J20" s="81"/>
      <c r="K20" s="82"/>
    </row>
    <row r="21" spans="1:12" ht="25.5" x14ac:dyDescent="0.2">
      <c r="A21" s="29" t="s">
        <v>7</v>
      </c>
      <c r="B21" s="74"/>
      <c r="C21" s="75"/>
      <c r="D21" s="76"/>
      <c r="E21" s="35"/>
      <c r="F21" s="35"/>
      <c r="H21" s="14" t="s">
        <v>7</v>
      </c>
      <c r="I21" s="74"/>
      <c r="J21" s="75"/>
      <c r="K21" s="76"/>
    </row>
    <row r="22" spans="1:12" ht="25.5" x14ac:dyDescent="0.2">
      <c r="A22" s="29" t="s">
        <v>8</v>
      </c>
      <c r="B22" s="74"/>
      <c r="C22" s="75"/>
      <c r="D22" s="76"/>
      <c r="E22" s="31" t="s">
        <v>37</v>
      </c>
      <c r="F22" s="35"/>
      <c r="H22" s="14" t="s">
        <v>8</v>
      </c>
      <c r="I22" s="74"/>
      <c r="J22" s="75"/>
      <c r="K22" s="76"/>
      <c r="L22" s="31" t="s">
        <v>37</v>
      </c>
    </row>
    <row r="23" spans="1:12" ht="51" x14ac:dyDescent="0.2">
      <c r="A23" s="29" t="s">
        <v>10</v>
      </c>
      <c r="B23" s="77"/>
      <c r="C23" s="75"/>
      <c r="D23" s="76"/>
      <c r="E23" s="51" t="str">
        <f>IF(B23&lt;300, "ARV TOO LOW IN CONCENTRATION", IF(B23&gt;400, "ARV TOO HIGH IN CONCENTRATION","OK"))</f>
        <v>ARV TOO LOW IN CONCENTRATION</v>
      </c>
      <c r="F23" s="35"/>
      <c r="H23" s="14" t="s">
        <v>10</v>
      </c>
      <c r="I23" s="74"/>
      <c r="J23" s="75"/>
      <c r="K23" s="76"/>
      <c r="L23" s="51" t="str">
        <f>IF(I23&lt;900, "ARV TOO LOW IN CONCENTRATION", IF(I23&gt;1000, "ARV TOO HIGH IN CONCENTRATION","OK"))</f>
        <v>ARV TOO LOW IN CONCENTRATION</v>
      </c>
    </row>
    <row r="24" spans="1:12" ht="51" x14ac:dyDescent="0.2">
      <c r="A24" s="28" t="s">
        <v>9</v>
      </c>
      <c r="B24" s="80" t="str">
        <f>IF(B20="REQUIRED DATA MISSING","REQUIRED DATA MISSING",ABS(B23-B20))</f>
        <v>REQUIRED DATA MISSING</v>
      </c>
      <c r="C24" s="81"/>
      <c r="D24" s="82"/>
      <c r="E24" s="34"/>
      <c r="F24" s="34"/>
      <c r="H24" s="17" t="s">
        <v>9</v>
      </c>
      <c r="I24" s="80" t="str">
        <f>IF(I20="REQUIRED DATA MISSING","REQUIRED DATA MISSING",ABS(I23-I20))</f>
        <v>REQUIRED DATA MISSING</v>
      </c>
      <c r="J24" s="81"/>
      <c r="K24" s="82"/>
    </row>
    <row r="25" spans="1:12" ht="38.25" x14ac:dyDescent="0.2">
      <c r="A25" s="14" t="s">
        <v>36</v>
      </c>
      <c r="B25" s="26" t="s">
        <v>0</v>
      </c>
      <c r="C25" s="26" t="s">
        <v>1</v>
      </c>
      <c r="D25" s="17" t="s">
        <v>2</v>
      </c>
      <c r="E25" s="31" t="s">
        <v>33</v>
      </c>
      <c r="G25" s="1"/>
      <c r="H25" s="14" t="s">
        <v>36</v>
      </c>
      <c r="I25" s="26" t="s">
        <v>0</v>
      </c>
      <c r="J25" s="26" t="s">
        <v>1</v>
      </c>
      <c r="K25" s="17" t="s">
        <v>2</v>
      </c>
      <c r="L25" s="31" t="s">
        <v>33</v>
      </c>
    </row>
    <row r="26" spans="1:12" x14ac:dyDescent="0.2">
      <c r="A26" s="18"/>
      <c r="B26" s="15"/>
      <c r="C26" s="27"/>
      <c r="D26" s="19"/>
      <c r="E26" s="32" t="str">
        <f>IF(D26="", "DATA REQUIRED IN CELL D26", "OK")</f>
        <v>DATA REQUIRED IN CELL D26</v>
      </c>
      <c r="G26" s="10"/>
      <c r="H26" s="18"/>
      <c r="I26" s="15"/>
      <c r="J26" s="27"/>
      <c r="K26" s="19"/>
      <c r="L26" s="32" t="str">
        <f>IF(K26="", "DATA REQUIRED IN CELL J26", "OK")</f>
        <v>DATA REQUIRED IN CELL J26</v>
      </c>
    </row>
    <row r="27" spans="1:12" x14ac:dyDescent="0.2">
      <c r="A27" s="18"/>
      <c r="B27" s="15"/>
      <c r="C27" s="27"/>
      <c r="D27" s="19"/>
      <c r="E27" s="32" t="str">
        <f>IF(D27="", "DATA REQUIRED IN CELL D27", "OK")</f>
        <v>DATA REQUIRED IN CELL D27</v>
      </c>
      <c r="G27" s="10"/>
      <c r="H27" s="18"/>
      <c r="I27" s="15"/>
      <c r="J27" s="27"/>
      <c r="K27" s="19"/>
      <c r="L27" s="32" t="str">
        <f>IF(K27="", "DATA REQUIRED IN CELL J27", "OK")</f>
        <v>DATA REQUIRED IN CELL J27</v>
      </c>
    </row>
    <row r="28" spans="1:12" x14ac:dyDescent="0.2">
      <c r="A28" s="18"/>
      <c r="B28" s="15"/>
      <c r="C28" s="27"/>
      <c r="D28" s="19"/>
      <c r="E28" s="32" t="str">
        <f>IF(D28="", "DATA REQUIRED IN CELL D28", "OK")</f>
        <v>DATA REQUIRED IN CELL D28</v>
      </c>
      <c r="G28" s="10"/>
      <c r="H28" s="18"/>
      <c r="I28" s="15"/>
      <c r="J28" s="27"/>
      <c r="K28" s="19"/>
      <c r="L28" s="32" t="str">
        <f>IF(K28="", "DATA REQUIRED IN CELL J28", "OK")</f>
        <v>DATA REQUIRED IN CELL J28</v>
      </c>
    </row>
    <row r="29" spans="1:12" x14ac:dyDescent="0.2">
      <c r="A29" s="18"/>
      <c r="B29" s="15"/>
      <c r="C29" s="27"/>
      <c r="D29" s="19"/>
      <c r="E29" s="32" t="str">
        <f>IF(D29="", "DATA REQUIRED IN CELL D29", "OK")</f>
        <v>DATA REQUIRED IN CELL D29</v>
      </c>
      <c r="G29" s="10"/>
      <c r="H29" s="18"/>
      <c r="I29" s="15"/>
      <c r="J29" s="27"/>
      <c r="K29" s="19"/>
      <c r="L29" s="32" t="str">
        <f>IF(K29="", "DATA REQUIRED IN CELL J29", "OK")</f>
        <v>DATA REQUIRED IN CELL J29</v>
      </c>
    </row>
    <row r="30" spans="1:12" x14ac:dyDescent="0.2">
      <c r="A30" s="18"/>
      <c r="B30" s="15"/>
      <c r="C30" s="27"/>
      <c r="D30" s="19"/>
      <c r="E30" s="32" t="str">
        <f>IF(D30="", "DATA REQUIRED IN CELL D30", "OK")</f>
        <v>DATA REQUIRED IN CELL D30</v>
      </c>
      <c r="G30" s="10"/>
      <c r="H30" s="18"/>
      <c r="I30" s="15"/>
      <c r="J30" s="27"/>
      <c r="K30" s="19"/>
      <c r="L30" s="32" t="str">
        <f>IF(K30="", "DATA REQUIRED IN CELL J30", "OK")</f>
        <v>DATA REQUIRED IN CELL J30</v>
      </c>
    </row>
    <row r="31" spans="1:12" x14ac:dyDescent="0.2">
      <c r="A31" s="18"/>
      <c r="B31" s="15"/>
      <c r="C31" s="27"/>
      <c r="D31" s="19"/>
      <c r="E31" s="32" t="str">
        <f>IF(D31="", "DATA REQUIRED IN CELL D31", "OK")</f>
        <v>DATA REQUIRED IN CELL D31</v>
      </c>
      <c r="G31" s="10"/>
      <c r="H31" s="18"/>
      <c r="I31" s="15"/>
      <c r="J31" s="27"/>
      <c r="K31" s="19"/>
      <c r="L31" s="32" t="str">
        <f>IF(K31="", "DATA REQUIRED IN CELL J31", "OK")</f>
        <v>DATA REQUIRED IN CELL J31</v>
      </c>
    </row>
    <row r="32" spans="1:12" x14ac:dyDescent="0.2">
      <c r="A32" s="18"/>
      <c r="B32" s="15"/>
      <c r="C32" s="27"/>
      <c r="D32" s="19"/>
      <c r="E32" s="32" t="str">
        <f>IF(D32="", "DATA REQUIRED IN CELL D32", "OK")</f>
        <v>DATA REQUIRED IN CELL D32</v>
      </c>
      <c r="G32" s="10"/>
      <c r="H32" s="18"/>
      <c r="I32" s="15"/>
      <c r="J32" s="27"/>
      <c r="K32" s="19"/>
      <c r="L32" s="32" t="str">
        <f>IF(K32="", "DATA REQUIRED IN CELL J32", "OK")</f>
        <v>DATA REQUIRED IN CELL J32</v>
      </c>
    </row>
    <row r="33" spans="1:12" x14ac:dyDescent="0.2">
      <c r="A33" s="18"/>
      <c r="B33" s="15"/>
      <c r="C33" s="27"/>
      <c r="D33" s="19"/>
      <c r="E33" s="32" t="str">
        <f>IF(D33="", "DATA REQUIRED IN CELL D33", "OK")</f>
        <v>DATA REQUIRED IN CELL D33</v>
      </c>
      <c r="G33" s="10"/>
      <c r="H33" s="18"/>
      <c r="I33" s="15"/>
      <c r="J33" s="27"/>
      <c r="K33" s="19"/>
      <c r="L33" s="32" t="str">
        <f>IF(K33="", "DATA REQUIRED IN CELL J33", "OK")</f>
        <v>DATA REQUIRED IN CELL J33</v>
      </c>
    </row>
    <row r="34" spans="1:12" x14ac:dyDescent="0.2">
      <c r="A34" s="18"/>
      <c r="B34" s="15"/>
      <c r="C34" s="27"/>
      <c r="D34" s="19"/>
      <c r="E34" s="32" t="str">
        <f>IF(D34="", "DATA REQUIRED IN CELL D34", "OK")</f>
        <v>DATA REQUIRED IN CELL D34</v>
      </c>
      <c r="G34" s="10"/>
      <c r="H34" s="18"/>
      <c r="I34" s="15"/>
      <c r="J34" s="27"/>
      <c r="K34" s="19"/>
      <c r="L34" s="32" t="str">
        <f>IF(K34="", "DATA REQUIRED IN CELL J34", "OK")</f>
        <v>DATA REQUIRED IN CELL J34</v>
      </c>
    </row>
    <row r="35" spans="1:12" x14ac:dyDescent="0.2">
      <c r="A35" s="18"/>
      <c r="B35" s="15"/>
      <c r="C35" s="27"/>
      <c r="D35" s="19"/>
      <c r="E35" s="32" t="str">
        <f>IF(D35="", "DATA REQUIRED IN CELL D35", "OK")</f>
        <v>DATA REQUIRED IN CELL D35</v>
      </c>
      <c r="G35" s="10"/>
      <c r="H35" s="18"/>
      <c r="I35" s="15"/>
      <c r="J35" s="27"/>
      <c r="K35" s="19"/>
      <c r="L35" s="32" t="str">
        <f>IF(K35="", "DATA REQUIRED IN CELL J35", "OK")</f>
        <v>DATA REQUIRED IN CELL J35</v>
      </c>
    </row>
    <row r="36" spans="1:12" x14ac:dyDescent="0.2">
      <c r="G36" s="4"/>
      <c r="H36" s="8"/>
      <c r="I36" s="8"/>
    </row>
    <row r="37" spans="1:12" x14ac:dyDescent="0.2">
      <c r="G37" s="4"/>
      <c r="H37" s="8"/>
      <c r="I37" s="8"/>
    </row>
    <row r="38" spans="1:12" x14ac:dyDescent="0.2">
      <c r="G38" s="4"/>
      <c r="H38" s="8"/>
      <c r="I38" s="8"/>
    </row>
    <row r="39" spans="1:12" x14ac:dyDescent="0.2">
      <c r="G39" s="6"/>
      <c r="H39" s="1"/>
      <c r="I39" s="1"/>
    </row>
  </sheetData>
  <sheetProtection formatCells="0" formatColumns="0" formatRows="0" insertRows="0"/>
  <protectedRanges>
    <protectedRange sqref="K26:K35" name="Average"/>
    <protectedRange sqref="D26:D35" name="Arithmetic Average"/>
  </protectedRanges>
  <mergeCells count="32">
    <mergeCell ref="A2:I2"/>
    <mergeCell ref="B3:I3"/>
    <mergeCell ref="B4:I4"/>
    <mergeCell ref="A5:I5"/>
    <mergeCell ref="H17:K17"/>
    <mergeCell ref="B11:I11"/>
    <mergeCell ref="B12:I12"/>
    <mergeCell ref="B13:I13"/>
    <mergeCell ref="B14:I14"/>
    <mergeCell ref="A15:H15"/>
    <mergeCell ref="B10:I10"/>
    <mergeCell ref="B6:I6"/>
    <mergeCell ref="B7:I7"/>
    <mergeCell ref="B8:I8"/>
    <mergeCell ref="B9:I9"/>
    <mergeCell ref="A17:D17"/>
    <mergeCell ref="B22:D22"/>
    <mergeCell ref="B23:D23"/>
    <mergeCell ref="A16:E16"/>
    <mergeCell ref="H16:L16"/>
    <mergeCell ref="B24:D24"/>
    <mergeCell ref="I20:K20"/>
    <mergeCell ref="I21:K21"/>
    <mergeCell ref="I22:K22"/>
    <mergeCell ref="I23:K23"/>
    <mergeCell ref="I24:K24"/>
    <mergeCell ref="B20:D20"/>
    <mergeCell ref="B21:D21"/>
    <mergeCell ref="B19:D19"/>
    <mergeCell ref="I19:K19"/>
    <mergeCell ref="A18:D18"/>
    <mergeCell ref="H18:K18"/>
  </mergeCells>
  <phoneticPr fontId="0" type="noConversion"/>
  <pageMargins left="0.75" right="0.75" top="1" bottom="1" header="0.5" footer="0.5"/>
  <pageSetup scale="6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9"/>
  <sheetViews>
    <sheetView workbookViewId="0">
      <selection sqref="A1:E1"/>
    </sheetView>
  </sheetViews>
  <sheetFormatPr defaultRowHeight="12.75" x14ac:dyDescent="0.2"/>
  <cols>
    <col min="1" max="1" width="38.140625" customWidth="1"/>
    <col min="2" max="2" width="12.85546875" customWidth="1"/>
    <col min="3" max="3" width="10.28515625" customWidth="1"/>
    <col min="4" max="4" width="11.140625" customWidth="1"/>
    <col min="5" max="5" width="80.28515625" customWidth="1"/>
    <col min="6" max="6" width="8.85546875" customWidth="1"/>
  </cols>
  <sheetData>
    <row r="1" spans="1:5" x14ac:dyDescent="0.2">
      <c r="A1" s="102" t="s">
        <v>55</v>
      </c>
      <c r="B1" s="103"/>
      <c r="C1" s="103"/>
      <c r="D1" s="103"/>
      <c r="E1" s="103"/>
    </row>
    <row r="2" spans="1:5" x14ac:dyDescent="0.2">
      <c r="A2" s="88" t="s">
        <v>14</v>
      </c>
      <c r="B2" s="104"/>
      <c r="C2" s="104"/>
      <c r="D2" s="104"/>
      <c r="E2" s="94"/>
    </row>
    <row r="3" spans="1:5" x14ac:dyDescent="0.2">
      <c r="A3" s="36" t="s">
        <v>15</v>
      </c>
      <c r="B3" s="105" t="s">
        <v>20</v>
      </c>
      <c r="C3" s="106"/>
      <c r="D3" s="106"/>
      <c r="E3" s="107"/>
    </row>
    <row r="4" spans="1:5" x14ac:dyDescent="0.2">
      <c r="A4" s="36" t="s">
        <v>41</v>
      </c>
      <c r="B4" s="99" t="s">
        <v>49</v>
      </c>
      <c r="C4" s="108"/>
      <c r="D4" s="108"/>
      <c r="E4" s="94"/>
    </row>
    <row r="5" spans="1:5" x14ac:dyDescent="0.2">
      <c r="A5" s="88" t="s">
        <v>11</v>
      </c>
      <c r="B5" s="104"/>
      <c r="C5" s="104"/>
      <c r="D5" s="104"/>
      <c r="E5" s="94"/>
    </row>
    <row r="6" spans="1:5" x14ac:dyDescent="0.2">
      <c r="A6" s="36" t="s">
        <v>12</v>
      </c>
      <c r="B6" s="99" t="s">
        <v>16</v>
      </c>
      <c r="C6" s="108"/>
      <c r="D6" s="108"/>
      <c r="E6" s="94"/>
    </row>
    <row r="7" spans="1:5" x14ac:dyDescent="0.2">
      <c r="A7" s="36" t="s">
        <v>29</v>
      </c>
      <c r="B7" s="99" t="s">
        <v>17</v>
      </c>
      <c r="C7" s="108"/>
      <c r="D7" s="108"/>
      <c r="E7" s="94"/>
    </row>
    <row r="8" spans="1:5" x14ac:dyDescent="0.2">
      <c r="A8" s="36" t="s">
        <v>30</v>
      </c>
      <c r="B8" s="99" t="s">
        <v>18</v>
      </c>
      <c r="C8" s="108"/>
      <c r="D8" s="108"/>
      <c r="E8" s="94"/>
    </row>
    <row r="9" spans="1:5" x14ac:dyDescent="0.2">
      <c r="A9" s="36" t="s">
        <v>31</v>
      </c>
      <c r="B9" s="99" t="s">
        <v>19</v>
      </c>
      <c r="C9" s="108"/>
      <c r="D9" s="108"/>
      <c r="E9" s="94"/>
    </row>
    <row r="10" spans="1:5" x14ac:dyDescent="0.2">
      <c r="A10" s="36" t="s">
        <v>32</v>
      </c>
      <c r="B10" s="99">
        <v>48105</v>
      </c>
      <c r="C10" s="108"/>
      <c r="D10" s="108"/>
      <c r="E10" s="94"/>
    </row>
    <row r="11" spans="1:5" x14ac:dyDescent="0.2">
      <c r="A11" s="36" t="s">
        <v>21</v>
      </c>
      <c r="B11" s="99" t="s">
        <v>25</v>
      </c>
      <c r="C11" s="94"/>
      <c r="D11" s="94"/>
      <c r="E11" s="94"/>
    </row>
    <row r="12" spans="1:5" x14ac:dyDescent="0.2">
      <c r="A12" s="37" t="s">
        <v>22</v>
      </c>
      <c r="B12" s="99" t="s">
        <v>26</v>
      </c>
      <c r="C12" s="94"/>
      <c r="D12" s="94"/>
      <c r="E12" s="94"/>
    </row>
    <row r="13" spans="1:5" x14ac:dyDescent="0.2">
      <c r="A13" s="37" t="s">
        <v>23</v>
      </c>
      <c r="B13" s="99" t="s">
        <v>27</v>
      </c>
      <c r="C13" s="94"/>
      <c r="D13" s="94"/>
      <c r="E13" s="94"/>
    </row>
    <row r="14" spans="1:5" x14ac:dyDescent="0.2">
      <c r="A14" s="37" t="s">
        <v>24</v>
      </c>
      <c r="B14" s="100" t="s">
        <v>28</v>
      </c>
      <c r="C14" s="94"/>
      <c r="D14" s="94"/>
      <c r="E14" s="94"/>
    </row>
    <row r="15" spans="1:5" ht="93.75" customHeight="1" x14ac:dyDescent="0.2">
      <c r="A15" s="59" t="s">
        <v>34</v>
      </c>
      <c r="B15" s="59"/>
      <c r="C15" s="59"/>
      <c r="D15" s="59"/>
      <c r="E15" s="47" t="s">
        <v>35</v>
      </c>
    </row>
    <row r="16" spans="1:5" ht="88.5" customHeight="1" x14ac:dyDescent="0.2">
      <c r="A16" s="60" t="s">
        <v>48</v>
      </c>
      <c r="B16" s="61"/>
      <c r="C16" s="61"/>
      <c r="D16" s="61"/>
      <c r="E16" s="62"/>
    </row>
    <row r="17" spans="1:5" x14ac:dyDescent="0.2">
      <c r="A17" s="48" t="s">
        <v>13</v>
      </c>
      <c r="B17" s="65" t="str">
        <f>IF(COUNTA(D20:D39)&lt;20,"REQUIRED DATA MISSING",IF(COUNTA(C20:C39)&lt;20,"REQUIRED DATA MISSING",IF(COUNTA(B20:B39)&lt;20,"REQUIRED DATA MISSING",IF(B18&lt;18.07,"PASSED","FAILED"))))</f>
        <v>PASSED</v>
      </c>
      <c r="C17" s="66"/>
      <c r="D17" s="66"/>
      <c r="E17" s="38"/>
    </row>
    <row r="18" spans="1:5" x14ac:dyDescent="0.2">
      <c r="A18" s="39" t="s">
        <v>3</v>
      </c>
      <c r="B18" s="101">
        <f>STDEVA(D20:D39)</f>
        <v>12.417729261020311</v>
      </c>
      <c r="C18" s="94"/>
      <c r="D18" s="94"/>
      <c r="E18" s="38"/>
    </row>
    <row r="19" spans="1:5" ht="25.5" x14ac:dyDescent="0.2">
      <c r="A19" s="39" t="s">
        <v>36</v>
      </c>
      <c r="B19" s="39" t="s">
        <v>0</v>
      </c>
      <c r="C19" s="39" t="s">
        <v>1</v>
      </c>
      <c r="D19" s="39" t="s">
        <v>2</v>
      </c>
      <c r="E19" s="40" t="s">
        <v>33</v>
      </c>
    </row>
    <row r="20" spans="1:5" x14ac:dyDescent="0.2">
      <c r="A20" s="41" t="s">
        <v>6</v>
      </c>
      <c r="B20" s="15">
        <v>41300</v>
      </c>
      <c r="C20" s="16">
        <v>0.33333333333333331</v>
      </c>
      <c r="D20" s="42">
        <v>755</v>
      </c>
      <c r="E20" s="43" t="str">
        <f>IF(D20="", "DATA REQUIRED IN CELL D20", "OK")</f>
        <v>OK</v>
      </c>
    </row>
    <row r="21" spans="1:5" x14ac:dyDescent="0.2">
      <c r="A21" s="41" t="s">
        <v>6</v>
      </c>
      <c r="B21" s="15">
        <v>41301</v>
      </c>
      <c r="C21" s="16">
        <v>0.33333333333333331</v>
      </c>
      <c r="D21" s="42">
        <v>780</v>
      </c>
      <c r="E21" s="43" t="str">
        <f>IF(D21="", "DATA REQUIRED IN CELL D21", "OK")</f>
        <v>OK</v>
      </c>
    </row>
    <row r="22" spans="1:5" x14ac:dyDescent="0.2">
      <c r="A22" s="41" t="s">
        <v>6</v>
      </c>
      <c r="B22" s="15">
        <v>41302</v>
      </c>
      <c r="C22" s="16">
        <v>0.33333333333333331</v>
      </c>
      <c r="D22" s="42">
        <v>765</v>
      </c>
      <c r="E22" s="43" t="str">
        <f>IF(D22="", "DATA REQUIRED IN CELL D22", "OK")</f>
        <v>OK</v>
      </c>
    </row>
    <row r="23" spans="1:5" x14ac:dyDescent="0.2">
      <c r="A23" s="41" t="s">
        <v>6</v>
      </c>
      <c r="B23" s="15">
        <v>41303</v>
      </c>
      <c r="C23" s="16">
        <v>0.33333333333333331</v>
      </c>
      <c r="D23" s="42">
        <v>750</v>
      </c>
      <c r="E23" s="43" t="str">
        <f>IF(D23="", "DATA REQUIRED IN CELL D23", "OK")</f>
        <v>OK</v>
      </c>
    </row>
    <row r="24" spans="1:5" x14ac:dyDescent="0.2">
      <c r="A24" s="41" t="s">
        <v>6</v>
      </c>
      <c r="B24" s="15">
        <v>41304</v>
      </c>
      <c r="C24" s="16">
        <v>0.33333333333333331</v>
      </c>
      <c r="D24" s="42">
        <v>745</v>
      </c>
      <c r="E24" s="43" t="str">
        <f>IF(D24="", "DATA REQUIRED IN CELL D24", "OK")</f>
        <v>OK</v>
      </c>
    </row>
    <row r="25" spans="1:5" x14ac:dyDescent="0.2">
      <c r="A25" s="41" t="s">
        <v>6</v>
      </c>
      <c r="B25" s="15">
        <v>41306</v>
      </c>
      <c r="C25" s="16">
        <v>0.33333333333333331</v>
      </c>
      <c r="D25" s="42">
        <v>760</v>
      </c>
      <c r="E25" s="43" t="str">
        <f>IF(D25="", "DATA REQUIRED IN CELL D25", "OK")</f>
        <v>OK</v>
      </c>
    </row>
    <row r="26" spans="1:5" x14ac:dyDescent="0.2">
      <c r="A26" s="41" t="s">
        <v>6</v>
      </c>
      <c r="B26" s="15">
        <v>41307</v>
      </c>
      <c r="C26" s="16">
        <v>0.33333333333333331</v>
      </c>
      <c r="D26" s="42">
        <v>763</v>
      </c>
      <c r="E26" s="43" t="str">
        <f>IF(D26="", "DATA REQUIRED IN CELL D26", "OK")</f>
        <v>OK</v>
      </c>
    </row>
    <row r="27" spans="1:5" x14ac:dyDescent="0.2">
      <c r="A27" s="41" t="s">
        <v>6</v>
      </c>
      <c r="B27" s="15">
        <v>41308</v>
      </c>
      <c r="C27" s="16">
        <v>0.33333333333333331</v>
      </c>
      <c r="D27" s="42">
        <v>772</v>
      </c>
      <c r="E27" s="43" t="str">
        <f>IF(D27="", "DATA REQUIRED IN CELL D27", "OK")</f>
        <v>OK</v>
      </c>
    </row>
    <row r="28" spans="1:5" x14ac:dyDescent="0.2">
      <c r="A28" s="41" t="s">
        <v>6</v>
      </c>
      <c r="B28" s="15">
        <v>41310</v>
      </c>
      <c r="C28" s="16">
        <v>0.33333333333333331</v>
      </c>
      <c r="D28" s="42">
        <v>749</v>
      </c>
      <c r="E28" s="43" t="str">
        <f>IF(D28="", "DATA REQUIRED IN CELL D28", "OK")</f>
        <v>OK</v>
      </c>
    </row>
    <row r="29" spans="1:5" x14ac:dyDescent="0.2">
      <c r="A29" s="41" t="s">
        <v>6</v>
      </c>
      <c r="B29" s="15">
        <v>41311</v>
      </c>
      <c r="C29" s="16">
        <v>0.33333333333333331</v>
      </c>
      <c r="D29" s="42">
        <v>730</v>
      </c>
      <c r="E29" s="43" t="str">
        <f>IF(D29="", "DATA REQUIRED IN CELL D29", "OK")</f>
        <v>OK</v>
      </c>
    </row>
    <row r="30" spans="1:5" x14ac:dyDescent="0.2">
      <c r="A30" s="41" t="s">
        <v>6</v>
      </c>
      <c r="B30" s="15">
        <v>41312</v>
      </c>
      <c r="C30" s="16">
        <v>0.33333333333333331</v>
      </c>
      <c r="D30" s="42">
        <v>740</v>
      </c>
      <c r="E30" s="43" t="str">
        <f>IF(D30="", "DATA REQUIRED IN CELL D30", "OK")</f>
        <v>OK</v>
      </c>
    </row>
    <row r="31" spans="1:5" x14ac:dyDescent="0.2">
      <c r="A31" s="41" t="s">
        <v>6</v>
      </c>
      <c r="B31" s="15">
        <v>41313</v>
      </c>
      <c r="C31" s="16">
        <v>0.33333333333333331</v>
      </c>
      <c r="D31" s="42">
        <v>760</v>
      </c>
      <c r="E31" s="43" t="str">
        <f>IF(D31="", "DATA REQUIRED IN CELL D31", "OK")</f>
        <v>OK</v>
      </c>
    </row>
    <row r="32" spans="1:5" x14ac:dyDescent="0.2">
      <c r="A32" s="41" t="s">
        <v>6</v>
      </c>
      <c r="B32" s="15">
        <v>41314</v>
      </c>
      <c r="C32" s="16">
        <v>0.33333333333333331</v>
      </c>
      <c r="D32" s="42">
        <v>745</v>
      </c>
      <c r="E32" s="43" t="str">
        <f>IF(D32="", "DATA REQUIRED IN CELL D32", "OK")</f>
        <v>OK</v>
      </c>
    </row>
    <row r="33" spans="1:5" x14ac:dyDescent="0.2">
      <c r="A33" s="41" t="s">
        <v>6</v>
      </c>
      <c r="B33" s="15">
        <v>41315</v>
      </c>
      <c r="C33" s="16">
        <v>0.33333333333333331</v>
      </c>
      <c r="D33" s="42">
        <v>750</v>
      </c>
      <c r="E33" s="43" t="str">
        <f>IF(D33="", "DATA REQUIRED IN CELL D33", "OK")</f>
        <v>OK</v>
      </c>
    </row>
    <row r="34" spans="1:5" x14ac:dyDescent="0.2">
      <c r="A34" s="41" t="s">
        <v>6</v>
      </c>
      <c r="B34" s="15">
        <v>41316</v>
      </c>
      <c r="C34" s="16">
        <v>0.33333333333333331</v>
      </c>
      <c r="D34" s="42">
        <v>756</v>
      </c>
      <c r="E34" s="43" t="str">
        <f>IF(D34="", "DATA REQUIRED IN CELL D34", "OK")</f>
        <v>OK</v>
      </c>
    </row>
    <row r="35" spans="1:5" x14ac:dyDescent="0.2">
      <c r="A35" s="41" t="s">
        <v>6</v>
      </c>
      <c r="B35" s="15">
        <v>41317</v>
      </c>
      <c r="C35" s="16">
        <v>0.33333333333333331</v>
      </c>
      <c r="D35" s="42">
        <v>763</v>
      </c>
      <c r="E35" s="43" t="str">
        <f>IF(D35="", "DATA REQUIRED IN CELL D35", "OK")</f>
        <v>OK</v>
      </c>
    </row>
    <row r="36" spans="1:5" x14ac:dyDescent="0.2">
      <c r="A36" s="41" t="s">
        <v>6</v>
      </c>
      <c r="B36" s="15">
        <v>41318</v>
      </c>
      <c r="C36" s="16">
        <v>0.33333333333333331</v>
      </c>
      <c r="D36" s="42">
        <v>765</v>
      </c>
      <c r="E36" s="43" t="str">
        <f>IF(D36="", "DATA REQUIRED IN CELL D36", "OK")</f>
        <v>OK</v>
      </c>
    </row>
    <row r="37" spans="1:5" x14ac:dyDescent="0.2">
      <c r="A37" s="41" t="s">
        <v>6</v>
      </c>
      <c r="B37" s="15">
        <v>41319</v>
      </c>
      <c r="C37" s="16">
        <v>0.33333333333333331</v>
      </c>
      <c r="D37" s="42">
        <v>763</v>
      </c>
      <c r="E37" s="43" t="str">
        <f>IF(D37="", "DATA REQUIRED IN CELL D37", "OK")</f>
        <v>OK</v>
      </c>
    </row>
    <row r="38" spans="1:5" x14ac:dyDescent="0.2">
      <c r="A38" s="41" t="s">
        <v>6</v>
      </c>
      <c r="B38" s="15">
        <v>41320</v>
      </c>
      <c r="C38" s="16">
        <v>0.33333333333333331</v>
      </c>
      <c r="D38" s="42">
        <v>777</v>
      </c>
      <c r="E38" s="43" t="str">
        <f>IF(D38="", "DATA REQUIRED IN CELL D38", "OK")</f>
        <v>OK</v>
      </c>
    </row>
    <row r="39" spans="1:5" x14ac:dyDescent="0.2">
      <c r="A39" s="41" t="s">
        <v>6</v>
      </c>
      <c r="B39" s="15">
        <v>41321</v>
      </c>
      <c r="C39" s="16">
        <v>0.33333333333333331</v>
      </c>
      <c r="D39" s="42">
        <v>750</v>
      </c>
      <c r="E39" s="43" t="str">
        <f>IF(D39="", "DATA REQUIRED IN CELL D39", "OK")</f>
        <v>OK</v>
      </c>
    </row>
  </sheetData>
  <mergeCells count="18">
    <mergeCell ref="B12:E12"/>
    <mergeCell ref="A1:E1"/>
    <mergeCell ref="A2:E2"/>
    <mergeCell ref="B3:E3"/>
    <mergeCell ref="B4:E4"/>
    <mergeCell ref="A5:E5"/>
    <mergeCell ref="B6:E6"/>
    <mergeCell ref="B7:E7"/>
    <mergeCell ref="B8:E8"/>
    <mergeCell ref="B9:E9"/>
    <mergeCell ref="B10:E10"/>
    <mergeCell ref="B11:E11"/>
    <mergeCell ref="B13:E13"/>
    <mergeCell ref="B14:E14"/>
    <mergeCell ref="B17:D17"/>
    <mergeCell ref="B18:D18"/>
    <mergeCell ref="A15:D15"/>
    <mergeCell ref="A16:E16"/>
  </mergeCells>
  <phoneticPr fontId="0" type="noConversion"/>
  <hyperlinks>
    <hyperlink ref="B14" r:id="rId1" xr:uid="{00000000-0004-0000-0200-000000000000}"/>
  </hyperlinks>
  <pageMargins left="0.75" right="0.75" top="1" bottom="1" header="0.5" footer="0.5"/>
  <pageSetup scale="81" fitToHeight="0"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5"/>
  <sheetViews>
    <sheetView workbookViewId="0"/>
  </sheetViews>
  <sheetFormatPr defaultRowHeight="12.75" x14ac:dyDescent="0.2"/>
  <cols>
    <col min="1" max="1" width="37.7109375" customWidth="1"/>
    <col min="3" max="3" width="9" bestFit="1" customWidth="1"/>
    <col min="4" max="4" width="10" customWidth="1"/>
    <col min="5" max="5" width="27.85546875" bestFit="1" customWidth="1"/>
    <col min="6" max="6" width="2.28515625" customWidth="1"/>
    <col min="7" max="7" width="2.140625" customWidth="1"/>
    <col min="8" max="8" width="22.42578125" customWidth="1"/>
    <col min="9" max="9" width="29.42578125" customWidth="1"/>
    <col min="12" max="12" width="27.42578125" bestFit="1" customWidth="1"/>
    <col min="13" max="13" width="37.140625" customWidth="1"/>
  </cols>
  <sheetData>
    <row r="1" spans="1:12" x14ac:dyDescent="0.2">
      <c r="A1" s="53" t="s">
        <v>54</v>
      </c>
      <c r="B1" s="9"/>
      <c r="C1" s="9"/>
      <c r="D1" s="9"/>
      <c r="E1" s="9"/>
      <c r="F1" s="9"/>
      <c r="G1" s="9"/>
      <c r="H1" s="9"/>
      <c r="I1" s="9"/>
      <c r="J1" s="9"/>
      <c r="K1" s="9"/>
    </row>
    <row r="2" spans="1:12" x14ac:dyDescent="0.2">
      <c r="A2" s="67" t="s">
        <v>14</v>
      </c>
      <c r="B2" s="119"/>
      <c r="C2" s="119"/>
      <c r="D2" s="119"/>
      <c r="E2" s="119"/>
      <c r="F2" s="119"/>
      <c r="G2" s="119"/>
      <c r="H2" s="119"/>
      <c r="I2" s="119"/>
      <c r="J2" s="9"/>
      <c r="K2" s="9"/>
    </row>
    <row r="3" spans="1:12" x14ac:dyDescent="0.2">
      <c r="A3" s="11" t="s">
        <v>15</v>
      </c>
      <c r="B3" s="114" t="str">
        <f>('EX - 1,000 ppm S Precision'!$B$3)</f>
        <v>Standard Test Method for Sulfur in Petroleum Products by Wavelength Dispersive X-ray Fluorescence Spectrometry</v>
      </c>
      <c r="C3" s="115"/>
      <c r="D3" s="115"/>
      <c r="E3" s="115"/>
      <c r="F3" s="115"/>
      <c r="G3" s="115"/>
      <c r="H3" s="115"/>
      <c r="I3" s="116"/>
      <c r="J3" s="9"/>
      <c r="K3" s="9"/>
    </row>
    <row r="4" spans="1:12" x14ac:dyDescent="0.2">
      <c r="A4" s="11" t="s">
        <v>41</v>
      </c>
      <c r="B4" s="114" t="str">
        <f>('EX - 1,000 ppm S Precision'!$B$4)</f>
        <v>ASTM D2622-10</v>
      </c>
      <c r="C4" s="115"/>
      <c r="D4" s="115"/>
      <c r="E4" s="115"/>
      <c r="F4" s="115"/>
      <c r="G4" s="115"/>
      <c r="H4" s="115"/>
      <c r="I4" s="116"/>
      <c r="J4" s="9"/>
      <c r="K4" s="9"/>
    </row>
    <row r="5" spans="1:12" x14ac:dyDescent="0.2">
      <c r="A5" s="120" t="s">
        <v>11</v>
      </c>
      <c r="B5" s="69"/>
      <c r="C5" s="69"/>
      <c r="D5" s="69"/>
      <c r="E5" s="69"/>
      <c r="F5" s="69"/>
      <c r="G5" s="69"/>
      <c r="H5" s="69"/>
      <c r="I5" s="69"/>
    </row>
    <row r="6" spans="1:12" x14ac:dyDescent="0.2">
      <c r="A6" s="12" t="s">
        <v>12</v>
      </c>
      <c r="B6" s="114" t="str">
        <f>('EX - 1,000 ppm S Precision'!$B$6)</f>
        <v>USEPA National and Vehicle Fuels Emissions Laboratory/OAR</v>
      </c>
      <c r="C6" s="115"/>
      <c r="D6" s="115"/>
      <c r="E6" s="115"/>
      <c r="F6" s="115"/>
      <c r="G6" s="115"/>
      <c r="H6" s="115"/>
      <c r="I6" s="116"/>
    </row>
    <row r="7" spans="1:12" x14ac:dyDescent="0.2">
      <c r="A7" s="12" t="s">
        <v>29</v>
      </c>
      <c r="B7" s="114" t="str">
        <f>('EX - 1,000 ppm S Precision'!$B$7)</f>
        <v>2565 Plymouth Road, Mailcode AATSG</v>
      </c>
      <c r="C7" s="115"/>
      <c r="D7" s="115"/>
      <c r="E7" s="115"/>
      <c r="F7" s="115"/>
      <c r="G7" s="115"/>
      <c r="H7" s="115"/>
      <c r="I7" s="116"/>
    </row>
    <row r="8" spans="1:12" x14ac:dyDescent="0.2">
      <c r="A8" s="12" t="s">
        <v>30</v>
      </c>
      <c r="B8" s="114" t="str">
        <f>('EX - 1,000 ppm S Precision'!$B$8)</f>
        <v>Ann Arbor</v>
      </c>
      <c r="C8" s="115"/>
      <c r="D8" s="115"/>
      <c r="E8" s="115"/>
      <c r="F8" s="115"/>
      <c r="G8" s="115"/>
      <c r="H8" s="115"/>
      <c r="I8" s="116"/>
    </row>
    <row r="9" spans="1:12" x14ac:dyDescent="0.2">
      <c r="A9" s="12" t="s">
        <v>31</v>
      </c>
      <c r="B9" s="114" t="str">
        <f>('EX - 1,000 ppm S Precision'!$B$9)</f>
        <v>Michigan</v>
      </c>
      <c r="C9" s="115"/>
      <c r="D9" s="115"/>
      <c r="E9" s="115"/>
      <c r="F9" s="115"/>
      <c r="G9" s="115"/>
      <c r="H9" s="115"/>
      <c r="I9" s="116"/>
    </row>
    <row r="10" spans="1:12" x14ac:dyDescent="0.2">
      <c r="A10" s="12" t="s">
        <v>32</v>
      </c>
      <c r="B10" s="114">
        <f>('EX - 1,000 ppm S Precision'!$B$10)</f>
        <v>48105</v>
      </c>
      <c r="C10" s="115"/>
      <c r="D10" s="115"/>
      <c r="E10" s="115"/>
      <c r="F10" s="115"/>
      <c r="G10" s="115"/>
      <c r="H10" s="115"/>
      <c r="I10" s="116"/>
    </row>
    <row r="11" spans="1:12" ht="13.5" customHeight="1" x14ac:dyDescent="0.2">
      <c r="A11" s="30" t="s">
        <v>21</v>
      </c>
      <c r="B11" s="114" t="str">
        <f>('EX - 1,000 ppm S Precision'!$B$11)</f>
        <v>Joe Sopata</v>
      </c>
      <c r="C11" s="115"/>
      <c r="D11" s="115"/>
      <c r="E11" s="115"/>
      <c r="F11" s="115"/>
      <c r="G11" s="115"/>
      <c r="H11" s="115"/>
      <c r="I11" s="116"/>
    </row>
    <row r="12" spans="1:12" ht="27" customHeight="1" x14ac:dyDescent="0.2">
      <c r="A12" s="30" t="s">
        <v>22</v>
      </c>
      <c r="B12" s="114" t="str">
        <f>('EX - 1,000 ppm S Precision'!$B$12)</f>
        <v>202-343-9034</v>
      </c>
      <c r="C12" s="115"/>
      <c r="D12" s="115"/>
      <c r="E12" s="115"/>
      <c r="F12" s="115"/>
      <c r="G12" s="115"/>
      <c r="H12" s="115"/>
      <c r="I12" s="116"/>
    </row>
    <row r="13" spans="1:12" ht="27.75" customHeight="1" x14ac:dyDescent="0.2">
      <c r="A13" s="30" t="s">
        <v>23</v>
      </c>
      <c r="B13" s="114" t="str">
        <f>('EX - 1,000 ppm S Precision'!$B$13)</f>
        <v>202-343-2801</v>
      </c>
      <c r="C13" s="115"/>
      <c r="D13" s="115"/>
      <c r="E13" s="115"/>
      <c r="F13" s="115"/>
      <c r="G13" s="115"/>
      <c r="H13" s="115"/>
      <c r="I13" s="116"/>
    </row>
    <row r="14" spans="1:12" ht="29.25" customHeight="1" x14ac:dyDescent="0.2">
      <c r="A14" s="30" t="s">
        <v>24</v>
      </c>
      <c r="B14" s="114" t="str">
        <f>('EX - 1,000 ppm S Precision'!$B$14)</f>
        <v>sopata.joe@epa.gov</v>
      </c>
      <c r="C14" s="115"/>
      <c r="D14" s="115"/>
      <c r="E14" s="115"/>
      <c r="F14" s="115"/>
      <c r="G14" s="115"/>
      <c r="H14" s="115"/>
      <c r="I14" s="116"/>
    </row>
    <row r="15" spans="1:12" ht="51" customHeight="1" x14ac:dyDescent="0.2">
      <c r="A15" s="95" t="s">
        <v>34</v>
      </c>
      <c r="B15" s="61"/>
      <c r="C15" s="61"/>
      <c r="D15" s="61"/>
      <c r="E15" s="117"/>
      <c r="F15" s="117"/>
      <c r="G15" s="117"/>
      <c r="H15" s="118"/>
      <c r="I15" s="47" t="s">
        <v>35</v>
      </c>
    </row>
    <row r="16" spans="1:12" ht="88.5" customHeight="1" x14ac:dyDescent="0.2">
      <c r="A16" s="78" t="s">
        <v>43</v>
      </c>
      <c r="B16" s="61"/>
      <c r="C16" s="61"/>
      <c r="D16" s="61"/>
      <c r="E16" s="79"/>
      <c r="F16" s="50"/>
      <c r="H16" s="78" t="s">
        <v>50</v>
      </c>
      <c r="I16" s="61"/>
      <c r="J16" s="61"/>
      <c r="K16" s="61"/>
      <c r="L16" s="79"/>
    </row>
    <row r="17" spans="1:12" x14ac:dyDescent="0.2">
      <c r="A17" s="87" t="s">
        <v>44</v>
      </c>
      <c r="B17" s="87"/>
      <c r="C17" s="87"/>
      <c r="D17" s="87"/>
      <c r="E17" s="33"/>
      <c r="F17" s="33"/>
      <c r="H17" s="87" t="s">
        <v>51</v>
      </c>
      <c r="I17" s="87"/>
      <c r="J17" s="87"/>
      <c r="K17" s="87"/>
    </row>
    <row r="18" spans="1:12" x14ac:dyDescent="0.2">
      <c r="A18" s="87" t="s">
        <v>4</v>
      </c>
      <c r="B18" s="87"/>
      <c r="C18" s="87"/>
      <c r="D18" s="87"/>
      <c r="E18" s="33"/>
      <c r="F18" s="33"/>
      <c r="H18" s="87" t="s">
        <v>4</v>
      </c>
      <c r="I18" s="87"/>
      <c r="J18" s="87"/>
      <c r="K18" s="87"/>
    </row>
    <row r="19" spans="1:12" ht="25.5" x14ac:dyDescent="0.2">
      <c r="A19" s="13" t="s">
        <v>45</v>
      </c>
      <c r="B19" s="84" t="str">
        <f>IF(COUNTA(D26:D35)&lt;10,"REQUIRED DATA MISSING",IF(COUNTA(B23)&lt;1,"REQUIRED DATA MISSING",IF(B24&lt;13.55,"PASSED","FAILED")))</f>
        <v>PASSED</v>
      </c>
      <c r="C19" s="85"/>
      <c r="D19" s="86"/>
      <c r="H19" s="13" t="s">
        <v>52</v>
      </c>
      <c r="I19" s="84" t="str">
        <f>IF(COUNTA(K26:K35)&lt;10,"REQUIRED DATA MISSING",IF(COUNTA(I23)&lt;1,"REQUIRED DATA MISSING",IF(I24&lt;13.55,"PASSED","FAILED")))</f>
        <v>PASSED</v>
      </c>
      <c r="J19" s="85"/>
      <c r="K19" s="86"/>
    </row>
    <row r="20" spans="1:12" x14ac:dyDescent="0.2">
      <c r="A20" s="28" t="s">
        <v>5</v>
      </c>
      <c r="B20" s="113">
        <f>AVERAGE(D26:D35)</f>
        <v>352</v>
      </c>
      <c r="C20" s="111"/>
      <c r="D20" s="112"/>
      <c r="E20" s="34"/>
      <c r="F20" s="34"/>
      <c r="H20" s="17" t="s">
        <v>5</v>
      </c>
      <c r="I20" s="113">
        <f>AVERAGE(K26:K35)</f>
        <v>951.7</v>
      </c>
      <c r="J20" s="111"/>
      <c r="K20" s="112"/>
    </row>
    <row r="21" spans="1:12" ht="25.5" x14ac:dyDescent="0.2">
      <c r="A21" s="29" t="s">
        <v>7</v>
      </c>
      <c r="B21" s="109" t="s">
        <v>38</v>
      </c>
      <c r="C21" s="75"/>
      <c r="D21" s="76"/>
      <c r="E21" s="35"/>
      <c r="F21" s="35"/>
      <c r="H21" s="14" t="s">
        <v>7</v>
      </c>
      <c r="I21" s="109" t="s">
        <v>38</v>
      </c>
      <c r="J21" s="75"/>
      <c r="K21" s="76"/>
    </row>
    <row r="22" spans="1:12" ht="25.5" x14ac:dyDescent="0.2">
      <c r="A22" s="29" t="s">
        <v>8</v>
      </c>
      <c r="B22" s="109" t="s">
        <v>39</v>
      </c>
      <c r="C22" s="75"/>
      <c r="D22" s="76"/>
      <c r="E22" s="31" t="s">
        <v>37</v>
      </c>
      <c r="F22" s="35"/>
      <c r="H22" s="14" t="s">
        <v>8</v>
      </c>
      <c r="I22" s="109" t="s">
        <v>40</v>
      </c>
      <c r="J22" s="75"/>
      <c r="K22" s="76"/>
      <c r="L22" s="31" t="s">
        <v>37</v>
      </c>
    </row>
    <row r="23" spans="1:12" ht="51" x14ac:dyDescent="0.2">
      <c r="A23" s="29" t="s">
        <v>10</v>
      </c>
      <c r="B23" s="77">
        <v>350</v>
      </c>
      <c r="C23" s="75"/>
      <c r="D23" s="76"/>
      <c r="E23" s="51" t="str">
        <f>IF(B23&lt;300, "ARV TOO LOW IN CONCENTRATION", IF(B23&gt;400, "ARV TOO HIGH IN CONCENTRATION","OK"))</f>
        <v>OK</v>
      </c>
      <c r="F23" s="35"/>
      <c r="H23" s="14" t="s">
        <v>10</v>
      </c>
      <c r="I23" s="74">
        <v>950</v>
      </c>
      <c r="J23" s="75"/>
      <c r="K23" s="76"/>
      <c r="L23" s="51" t="str">
        <f>IF(I23&lt;900, "ARV TOO LOW IN CONCENTRATION", IF(I23&gt;1000, "ARV TOO HIGH IN CONCENTRATION","OK"))</f>
        <v>OK</v>
      </c>
    </row>
    <row r="24" spans="1:12" ht="51" x14ac:dyDescent="0.2">
      <c r="A24" s="28" t="s">
        <v>9</v>
      </c>
      <c r="B24" s="110">
        <f>ABS(B23-B20)</f>
        <v>2</v>
      </c>
      <c r="C24" s="111"/>
      <c r="D24" s="112"/>
      <c r="E24" s="34"/>
      <c r="F24" s="34"/>
      <c r="H24" s="17" t="s">
        <v>9</v>
      </c>
      <c r="I24" s="110">
        <f>ABS(I23-I20)</f>
        <v>1.7000000000000455</v>
      </c>
      <c r="J24" s="111"/>
      <c r="K24" s="112"/>
    </row>
    <row r="25" spans="1:12" ht="38.25" x14ac:dyDescent="0.2">
      <c r="A25" s="14" t="s">
        <v>36</v>
      </c>
      <c r="B25" s="26" t="s">
        <v>0</v>
      </c>
      <c r="C25" s="26" t="s">
        <v>1</v>
      </c>
      <c r="D25" s="17" t="s">
        <v>2</v>
      </c>
      <c r="E25" s="31" t="s">
        <v>33</v>
      </c>
      <c r="G25" s="1"/>
      <c r="H25" s="14" t="s">
        <v>36</v>
      </c>
      <c r="I25" s="26" t="s">
        <v>0</v>
      </c>
      <c r="J25" s="26" t="s">
        <v>1</v>
      </c>
      <c r="K25" s="17" t="s">
        <v>2</v>
      </c>
      <c r="L25" s="31" t="s">
        <v>33</v>
      </c>
    </row>
    <row r="26" spans="1:12" x14ac:dyDescent="0.2">
      <c r="A26" s="18" t="s">
        <v>6</v>
      </c>
      <c r="B26" s="15">
        <v>41302</v>
      </c>
      <c r="C26" s="27">
        <v>0.33333333333333331</v>
      </c>
      <c r="D26" s="19">
        <v>352</v>
      </c>
      <c r="E26" s="32" t="str">
        <f>IF(D26="", "DATA REQUIRED IN CELL D26", "OK")</f>
        <v>OK</v>
      </c>
      <c r="G26" s="10"/>
      <c r="H26" s="18" t="s">
        <v>6</v>
      </c>
      <c r="I26" s="15">
        <v>41303</v>
      </c>
      <c r="J26" s="27">
        <v>0.33333333333333331</v>
      </c>
      <c r="K26" s="19">
        <v>960</v>
      </c>
      <c r="L26" s="32" t="str">
        <f>IF(K26="", "DATA REQUIRED IN CELL J26", "OK")</f>
        <v>OK</v>
      </c>
    </row>
    <row r="27" spans="1:12" x14ac:dyDescent="0.2">
      <c r="A27" s="18" t="s">
        <v>6</v>
      </c>
      <c r="B27" s="15">
        <v>41302</v>
      </c>
      <c r="C27" s="27">
        <v>0.35416666666666669</v>
      </c>
      <c r="D27" s="19">
        <v>354</v>
      </c>
      <c r="E27" s="32" t="str">
        <f>IF(D27="", "DATA REQUIRED IN CELL D27", "OK")</f>
        <v>OK</v>
      </c>
      <c r="G27" s="10"/>
      <c r="H27" s="18" t="s">
        <v>6</v>
      </c>
      <c r="I27" s="15">
        <v>41303</v>
      </c>
      <c r="J27" s="27">
        <v>0.35416666666666669</v>
      </c>
      <c r="K27" s="19">
        <v>940</v>
      </c>
      <c r="L27" s="32" t="str">
        <f>IF(K27="", "DATA REQUIRED IN CELL J27", "OK")</f>
        <v>OK</v>
      </c>
    </row>
    <row r="28" spans="1:12" x14ac:dyDescent="0.2">
      <c r="A28" s="18" t="s">
        <v>6</v>
      </c>
      <c r="B28" s="15">
        <v>41302</v>
      </c>
      <c r="C28" s="27">
        <v>0.375</v>
      </c>
      <c r="D28" s="19">
        <v>350</v>
      </c>
      <c r="E28" s="32" t="str">
        <f>IF(D28="", "DATA REQUIRED IN CELL D28", "OK")</f>
        <v>OK</v>
      </c>
      <c r="G28" s="10"/>
      <c r="H28" s="18" t="s">
        <v>6</v>
      </c>
      <c r="I28" s="15">
        <v>41303</v>
      </c>
      <c r="J28" s="27">
        <v>0.375</v>
      </c>
      <c r="K28" s="19">
        <v>942</v>
      </c>
      <c r="L28" s="32" t="str">
        <f>IF(K28="", "DATA REQUIRED IN CELL J28", "OK")</f>
        <v>OK</v>
      </c>
    </row>
    <row r="29" spans="1:12" x14ac:dyDescent="0.2">
      <c r="A29" s="18" t="s">
        <v>6</v>
      </c>
      <c r="B29" s="15">
        <v>41302</v>
      </c>
      <c r="C29" s="27">
        <v>0.39583333333333331</v>
      </c>
      <c r="D29" s="19">
        <v>348</v>
      </c>
      <c r="E29" s="32" t="str">
        <f>IF(D29="", "DATA REQUIRED IN CELL D29", "OK")</f>
        <v>OK</v>
      </c>
      <c r="G29" s="10"/>
      <c r="H29" s="18" t="s">
        <v>6</v>
      </c>
      <c r="I29" s="15">
        <v>41303</v>
      </c>
      <c r="J29" s="27">
        <v>0.39583333333333331</v>
      </c>
      <c r="K29" s="19">
        <v>962</v>
      </c>
      <c r="L29" s="32" t="str">
        <f>IF(K29="", "DATA REQUIRED IN CELL J29", "OK")</f>
        <v>OK</v>
      </c>
    </row>
    <row r="30" spans="1:12" x14ac:dyDescent="0.2">
      <c r="A30" s="18" t="s">
        <v>6</v>
      </c>
      <c r="B30" s="15">
        <v>41302</v>
      </c>
      <c r="C30" s="27">
        <v>0.41666666666666669</v>
      </c>
      <c r="D30" s="19">
        <v>340</v>
      </c>
      <c r="E30" s="32" t="str">
        <f>IF(D30="", "DATA REQUIRED IN CELL D30", "OK")</f>
        <v>OK</v>
      </c>
      <c r="G30" s="10"/>
      <c r="H30" s="18" t="s">
        <v>6</v>
      </c>
      <c r="I30" s="15">
        <v>41303</v>
      </c>
      <c r="J30" s="27">
        <v>0.41666666666666669</v>
      </c>
      <c r="K30" s="19">
        <v>953</v>
      </c>
      <c r="L30" s="32" t="str">
        <f>IF(K30="", "DATA REQUIRED IN CELL J30", "OK")</f>
        <v>OK</v>
      </c>
    </row>
    <row r="31" spans="1:12" x14ac:dyDescent="0.2">
      <c r="A31" s="18" t="s">
        <v>6</v>
      </c>
      <c r="B31" s="15">
        <v>41302</v>
      </c>
      <c r="C31" s="27">
        <v>0.4375</v>
      </c>
      <c r="D31" s="19">
        <v>360</v>
      </c>
      <c r="E31" s="32" t="str">
        <f>IF(D31="", "DATA REQUIRED IN CELL D31", "OK")</f>
        <v>OK</v>
      </c>
      <c r="G31" s="10"/>
      <c r="H31" s="18" t="s">
        <v>6</v>
      </c>
      <c r="I31" s="15">
        <v>41303</v>
      </c>
      <c r="J31" s="27">
        <v>0.4375</v>
      </c>
      <c r="K31" s="19">
        <v>957</v>
      </c>
      <c r="L31" s="32" t="str">
        <f>IF(K31="", "DATA REQUIRED IN CELL J31", "OK")</f>
        <v>OK</v>
      </c>
    </row>
    <row r="32" spans="1:12" x14ac:dyDescent="0.2">
      <c r="A32" s="18" t="s">
        <v>6</v>
      </c>
      <c r="B32" s="15">
        <v>41302</v>
      </c>
      <c r="C32" s="27">
        <v>0.45833333333333331</v>
      </c>
      <c r="D32" s="19">
        <v>356</v>
      </c>
      <c r="E32" s="32" t="str">
        <f>IF(D32="", "DATA REQUIRED IN CELL D32", "OK")</f>
        <v>OK</v>
      </c>
      <c r="G32" s="10"/>
      <c r="H32" s="18" t="s">
        <v>6</v>
      </c>
      <c r="I32" s="15">
        <v>41303</v>
      </c>
      <c r="J32" s="27">
        <v>0.45833333333333331</v>
      </c>
      <c r="K32" s="19">
        <v>949</v>
      </c>
      <c r="L32" s="32" t="str">
        <f>IF(K32="", "DATA REQUIRED IN CELL J32", "OK")</f>
        <v>OK</v>
      </c>
    </row>
    <row r="33" spans="1:12" x14ac:dyDescent="0.2">
      <c r="A33" s="18" t="s">
        <v>6</v>
      </c>
      <c r="B33" s="15">
        <v>41302</v>
      </c>
      <c r="C33" s="27">
        <v>0.47916666666666669</v>
      </c>
      <c r="D33" s="19">
        <v>357</v>
      </c>
      <c r="E33" s="32" t="str">
        <f>IF(D33="", "DATA REQUIRED IN CELL D33", "OK")</f>
        <v>OK</v>
      </c>
      <c r="G33" s="10"/>
      <c r="H33" s="18" t="s">
        <v>6</v>
      </c>
      <c r="I33" s="15">
        <v>41303</v>
      </c>
      <c r="J33" s="27">
        <v>0.47916666666666669</v>
      </c>
      <c r="K33" s="19">
        <v>950</v>
      </c>
      <c r="L33" s="32" t="str">
        <f>IF(K33="", "DATA REQUIRED IN CELL J33", "OK")</f>
        <v>OK</v>
      </c>
    </row>
    <row r="34" spans="1:12" x14ac:dyDescent="0.2">
      <c r="A34" s="18" t="s">
        <v>6</v>
      </c>
      <c r="B34" s="15">
        <v>41302</v>
      </c>
      <c r="C34" s="27">
        <v>0.5</v>
      </c>
      <c r="D34" s="19">
        <v>352</v>
      </c>
      <c r="E34" s="32" t="str">
        <f>IF(D34="", "DATA REQUIRED IN CELL D34", "OK")</f>
        <v>OK</v>
      </c>
      <c r="G34" s="10"/>
      <c r="H34" s="18" t="s">
        <v>6</v>
      </c>
      <c r="I34" s="15">
        <v>41303</v>
      </c>
      <c r="J34" s="27">
        <v>0.5</v>
      </c>
      <c r="K34" s="19">
        <v>956</v>
      </c>
      <c r="L34" s="32" t="str">
        <f>IF(K34="", "DATA REQUIRED IN CELL J34", "OK")</f>
        <v>OK</v>
      </c>
    </row>
    <row r="35" spans="1:12" x14ac:dyDescent="0.2">
      <c r="A35" s="18" t="s">
        <v>6</v>
      </c>
      <c r="B35" s="15">
        <v>41302</v>
      </c>
      <c r="C35" s="27">
        <v>0.52083333333333337</v>
      </c>
      <c r="D35" s="19">
        <v>351</v>
      </c>
      <c r="E35" s="32" t="str">
        <f>IF(D35="", "DATA REQUIRED IN CELL D35", "OK")</f>
        <v>OK</v>
      </c>
      <c r="G35" s="10"/>
      <c r="H35" s="18" t="s">
        <v>6</v>
      </c>
      <c r="I35" s="15">
        <v>41303</v>
      </c>
      <c r="J35" s="27">
        <v>0.52083333333333337</v>
      </c>
      <c r="K35" s="19">
        <v>948</v>
      </c>
      <c r="L35" s="32" t="str">
        <f>IF(K35="", "DATA REQUIRED IN CELL J35", "OK")</f>
        <v>OK</v>
      </c>
    </row>
  </sheetData>
  <mergeCells count="32">
    <mergeCell ref="B13:I13"/>
    <mergeCell ref="A2:I2"/>
    <mergeCell ref="B3:I3"/>
    <mergeCell ref="B4:I4"/>
    <mergeCell ref="A5:I5"/>
    <mergeCell ref="B6:I6"/>
    <mergeCell ref="B7:I7"/>
    <mergeCell ref="B8:I8"/>
    <mergeCell ref="B9:I9"/>
    <mergeCell ref="B10:I10"/>
    <mergeCell ref="B11:I11"/>
    <mergeCell ref="B12:I12"/>
    <mergeCell ref="B14:I14"/>
    <mergeCell ref="A17:D17"/>
    <mergeCell ref="H17:K17"/>
    <mergeCell ref="A18:D18"/>
    <mergeCell ref="H18:K18"/>
    <mergeCell ref="A15:H15"/>
    <mergeCell ref="A16:E16"/>
    <mergeCell ref="H16:L16"/>
    <mergeCell ref="B19:D19"/>
    <mergeCell ref="I19:K19"/>
    <mergeCell ref="B20:D20"/>
    <mergeCell ref="I20:K20"/>
    <mergeCell ref="B21:D21"/>
    <mergeCell ref="I21:K21"/>
    <mergeCell ref="B22:D22"/>
    <mergeCell ref="I22:K22"/>
    <mergeCell ref="B23:D23"/>
    <mergeCell ref="I23:K23"/>
    <mergeCell ref="B24:D24"/>
    <mergeCell ref="I24:K24"/>
  </mergeCells>
  <phoneticPr fontId="0" type="noConversion"/>
  <pageMargins left="0.75" right="0.75" top="1" bottom="1" header="0.5" footer="0.5"/>
  <pageSetup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1,000 ppm S Precision</vt:lpstr>
      <vt:lpstr>1,000 ppm S Accuracy</vt:lpstr>
      <vt:lpstr>EX - 1,000 ppm S Precision</vt:lpstr>
      <vt:lpstr>EX - 1,000 ppm S Accuracy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ECA Marine Fuel Sulfur Accuracy and Precision Demonstration Form (March 2020)</dc:title>
  <dc:subject>This EPA spreadsheet is used to submit ECA marine fuel sulfur accuracy and precision information for compliance.</dc:subject>
  <dc:creator>U.S. EPA;OAR;Office of Transportation and Air Quality;Compliance Division</dc:creator>
  <cp:keywords>emission control areas;eca;marine fuel;sulfur;refiners;producers;importers;test method;facility;form</cp:keywords>
  <cp:lastModifiedBy>Dietrich, Gwen</cp:lastModifiedBy>
  <cp:lastPrinted>2020-02-20T19:40:32Z</cp:lastPrinted>
  <dcterms:created xsi:type="dcterms:W3CDTF">2004-11-04T13:50:52Z</dcterms:created>
  <dcterms:modified xsi:type="dcterms:W3CDTF">2020-02-21T19:21:29Z</dcterms:modified>
</cp:coreProperties>
</file>