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9065" windowHeight="7995" tabRatio="815" activeTab="0"/>
  </bookViews>
  <sheets>
    <sheet name="WR-35" sheetId="1" r:id="rId1"/>
    <sheet name="WR-36" sheetId="2" r:id="rId2"/>
    <sheet name="WR-37" sheetId="3" r:id="rId3"/>
    <sheet name="WR-38" sheetId="4" r:id="rId4"/>
    <sheet name="WR-39" sheetId="5" r:id="rId5"/>
    <sheet name="WR-40" sheetId="6" r:id="rId6"/>
    <sheet name="WR-41" sheetId="7" r:id="rId7"/>
    <sheet name="WR-42" sheetId="8" r:id="rId8"/>
    <sheet name="WR-43" sheetId="9" r:id="rId9"/>
    <sheet name="WR-44" sheetId="10" r:id="rId10"/>
    <sheet name="WR-45" sheetId="11" r:id="rId11"/>
    <sheet name="WR-46" sheetId="12" r:id="rId12"/>
    <sheet name="WR-47" sheetId="13" r:id="rId13"/>
    <sheet name="WR-48" sheetId="14" r:id="rId14"/>
    <sheet name="WR-49" sheetId="15" r:id="rId15"/>
    <sheet name="WR-50" sheetId="16" r:id="rId16"/>
    <sheet name="WR-51" sheetId="17" r:id="rId17"/>
    <sheet name="WR-52" sheetId="18" r:id="rId18"/>
    <sheet name="WR-53" sheetId="19" r:id="rId19"/>
    <sheet name="WR-54" sheetId="20" r:id="rId20"/>
    <sheet name="WR-55" sheetId="21" r:id="rId21"/>
    <sheet name="WR-56" sheetId="22" r:id="rId22"/>
    <sheet name="WR-57" sheetId="23" r:id="rId23"/>
    <sheet name="WR-58" sheetId="24" r:id="rId24"/>
    <sheet name="WR-59" sheetId="25" r:id="rId25"/>
    <sheet name="WR-60" sheetId="26" r:id="rId26"/>
    <sheet name="WR-61" sheetId="27" r:id="rId27"/>
    <sheet name="WR-62" sheetId="28" r:id="rId28"/>
    <sheet name="WR-63" sheetId="29" r:id="rId29"/>
    <sheet name="WR-64" sheetId="30" r:id="rId30"/>
    <sheet name="WR-65" sheetId="31" r:id="rId31"/>
    <sheet name="WR-66" sheetId="32" r:id="rId32"/>
    <sheet name="WR-67" sheetId="33" r:id="rId33"/>
    <sheet name="WR-68" sheetId="34" r:id="rId34"/>
    <sheet name="WR-69" sheetId="35" r:id="rId35"/>
    <sheet name="WR-70" sheetId="36" r:id="rId36"/>
    <sheet name="WR-71" sheetId="37" r:id="rId37"/>
    <sheet name="WR-72" sheetId="38" r:id="rId38"/>
    <sheet name="WR-73" sheetId="39" r:id="rId39"/>
    <sheet name="WR-74" sheetId="40" r:id="rId40"/>
    <sheet name="WR-75" sheetId="41" r:id="rId41"/>
    <sheet name="WR-76" sheetId="42" r:id="rId42"/>
    <sheet name="WR-77" sheetId="43" r:id="rId43"/>
    <sheet name="WR-78" sheetId="44" r:id="rId44"/>
    <sheet name="WR-79" sheetId="45" r:id="rId45"/>
    <sheet name="WR-80" sheetId="46" r:id="rId46"/>
    <sheet name="WR-81" sheetId="47" r:id="rId47"/>
    <sheet name="WR-82" sheetId="48" r:id="rId48"/>
    <sheet name="WR-83" sheetId="49" r:id="rId49"/>
    <sheet name="WR-85" sheetId="50" r:id="rId50"/>
    <sheet name="WR-84" sheetId="51" r:id="rId51"/>
    <sheet name="WR-86" sheetId="52" r:id="rId52"/>
    <sheet name="WR-87" sheetId="53" r:id="rId53"/>
    <sheet name="WR-88" sheetId="54" r:id="rId54"/>
    <sheet name="WR-89" sheetId="55" r:id="rId55"/>
    <sheet name="WR-90" sheetId="56" r:id="rId56"/>
    <sheet name="WR-91" sheetId="57" r:id="rId57"/>
    <sheet name="WR-92" sheetId="58" r:id="rId58"/>
    <sheet name="WR-93" sheetId="59" r:id="rId59"/>
    <sheet name="WR-94" sheetId="60" r:id="rId60"/>
    <sheet name="WR-95" sheetId="61" r:id="rId61"/>
    <sheet name="WR-96" sheetId="62" r:id="rId62"/>
    <sheet name="WR-97" sheetId="63" r:id="rId63"/>
    <sheet name="WR-98" sheetId="64" r:id="rId64"/>
    <sheet name="WR-99" sheetId="65" r:id="rId65"/>
    <sheet name="WR-100" sheetId="66" r:id="rId66"/>
  </sheets>
  <definedNames/>
  <calcPr fullCalcOnLoad="1"/>
</workbook>
</file>

<file path=xl/sharedStrings.xml><?xml version="1.0" encoding="utf-8"?>
<sst xmlns="http://schemas.openxmlformats.org/spreadsheetml/2006/main" count="3554" uniqueCount="281">
  <si>
    <t xml:space="preserve">Wind tunnel blower: 20 Hz </t>
  </si>
  <si>
    <t>Fluidized bed:</t>
  </si>
  <si>
    <t>Test duration:  1 hr</t>
  </si>
  <si>
    <t>Run No.</t>
  </si>
  <si>
    <t xml:space="preserve">Sampler </t>
  </si>
  <si>
    <t>Particle Size</t>
  </si>
  <si>
    <t>Start</t>
  </si>
  <si>
    <t>Stop</t>
  </si>
  <si>
    <t>Filter No.</t>
  </si>
  <si>
    <t>Tare wt (mg)</t>
  </si>
  <si>
    <t>Final wt (mg)</t>
  </si>
  <si>
    <t>Net wt (mg)</t>
  </si>
  <si>
    <t>Corr net wt (mg)</t>
  </si>
  <si>
    <t>Flow rate (L/min)</t>
  </si>
  <si>
    <t>Sampling duration (min)</t>
  </si>
  <si>
    <t>Conc (mg/m3)</t>
  </si>
  <si>
    <t>Corr conc (mg/m3)</t>
  </si>
  <si>
    <t>PM-2.5/ PM-10</t>
  </si>
  <si>
    <t>PM-10</t>
  </si>
  <si>
    <t xml:space="preserve"> -</t>
  </si>
  <si>
    <t>PM-2.5</t>
  </si>
  <si>
    <t>Partisol A</t>
  </si>
  <si>
    <t>Partisol B</t>
  </si>
  <si>
    <t>Partisol C</t>
  </si>
  <si>
    <t>WR-35</t>
  </si>
  <si>
    <t>WR-36</t>
  </si>
  <si>
    <t>Wind Tunnel Testing - June 9, 2005</t>
  </si>
  <si>
    <t>Four Partisols, A (upper left rear), B (lower right  rear), C(upper right front) and D (lower left front)  [as seen facing upstream into tunnel]</t>
  </si>
  <si>
    <t xml:space="preserve">Two TSI DustTraks, DT1 and DT2 at CenterLine </t>
  </si>
  <si>
    <t>Dust mixture: AZ-DEQ AG Field</t>
  </si>
  <si>
    <t>Partisol D</t>
  </si>
  <si>
    <t>Target PM-10 concentration: 1mg/m3</t>
  </si>
  <si>
    <t>0516230</t>
  </si>
  <si>
    <t>0516231</t>
  </si>
  <si>
    <t>0516232</t>
  </si>
  <si>
    <t>0516233</t>
  </si>
  <si>
    <t>Wind Tunnel Testing - June 10, 2005</t>
  </si>
  <si>
    <t>0516234</t>
  </si>
  <si>
    <t>0516235</t>
  </si>
  <si>
    <t>0516236</t>
  </si>
  <si>
    <t>0516237</t>
  </si>
  <si>
    <t>*Lowered Flow rate in order to more accurately control concentration.</t>
  </si>
  <si>
    <t>76.8 oF; 29.16 in/Hg baro pressure; Relative Humidy of 49.9</t>
  </si>
  <si>
    <t>Dust Generation System Percentage ON : 2.5%</t>
  </si>
  <si>
    <t xml:space="preserve">M 605 Reading : 127/74 (initial) changed to 29/20 </t>
  </si>
  <si>
    <t>* Auger turned on 4 times for 30 sec for the entire run</t>
  </si>
  <si>
    <t>69.6 oF; 29.19 in/Hg baro pressure; 64.3 % Relative Humidity</t>
  </si>
  <si>
    <t>72.3 oF; 20.17 in/Hg baro pressure; 53.7 % Relative Humidity</t>
  </si>
  <si>
    <t xml:space="preserve">M 605 Reading : 29/21 </t>
  </si>
  <si>
    <t>Dust Generation System Percentage ON : 2.5 - 5.0%</t>
  </si>
  <si>
    <t>0516238</t>
  </si>
  <si>
    <t>0516239</t>
  </si>
  <si>
    <t>0516240</t>
  </si>
  <si>
    <t>0516241</t>
  </si>
  <si>
    <t>WR-37</t>
  </si>
  <si>
    <t>WR-38</t>
  </si>
  <si>
    <t>0516242</t>
  </si>
  <si>
    <t>0516243</t>
  </si>
  <si>
    <t>0516244</t>
  </si>
  <si>
    <t>0516245</t>
  </si>
  <si>
    <t>Target PM-10 concentration: 3mg/m3</t>
  </si>
  <si>
    <t>Test duration:  40 min</t>
  </si>
  <si>
    <t>M 605 Reading : 123/72</t>
  </si>
  <si>
    <t>Dust Generation System Percentage ON : 33%</t>
  </si>
  <si>
    <t>72.3 oF; 29.21 in/Hg baro pressure; 53.7 % Relative Humidity</t>
  </si>
  <si>
    <t>73.7 oF; 29.15 in/Hg baro pressure; 54.5 % Relative Humidity</t>
  </si>
  <si>
    <t>WR-39</t>
  </si>
  <si>
    <t>0516246</t>
  </si>
  <si>
    <t>0516247</t>
  </si>
  <si>
    <t>0516248</t>
  </si>
  <si>
    <t>0516249</t>
  </si>
  <si>
    <t>DT 1-</t>
  </si>
  <si>
    <t>DT 2-</t>
  </si>
  <si>
    <t>Target PM-10 concentration: 2.5 mg/m3</t>
  </si>
  <si>
    <t>Dust Generation System Percentage ON : 28.3%</t>
  </si>
  <si>
    <t>73.2 oF; 29.18 in/Hg baro pressure; 52.2 % Relative Humidity</t>
  </si>
  <si>
    <t>0516250</t>
  </si>
  <si>
    <t>0516251</t>
  </si>
  <si>
    <t>0516252</t>
  </si>
  <si>
    <t>0516253</t>
  </si>
  <si>
    <t>71.4 oF; 29.15 in/Hg baro pressure; 50.7 % Relative Humidity</t>
  </si>
  <si>
    <t>Test duration:  20 min</t>
  </si>
  <si>
    <t>Dust Generation System Percentage ON : 100%</t>
  </si>
  <si>
    <t>Target PM-10 concentration: 5.0 mg/m3</t>
  </si>
  <si>
    <t>0516254</t>
  </si>
  <si>
    <t>0516255</t>
  </si>
  <si>
    <t>0516257</t>
  </si>
  <si>
    <t>WR-40</t>
  </si>
  <si>
    <t>WR-41</t>
  </si>
  <si>
    <t>72.8 oF; 29.12 in/Hg baro pressure; 53.8 % Relative Humidity</t>
  </si>
  <si>
    <t>Dust Generation System Percentage ON : 85.8%</t>
  </si>
  <si>
    <t>0516259</t>
  </si>
  <si>
    <t>0516260</t>
  </si>
  <si>
    <t>0516261</t>
  </si>
  <si>
    <t>0516262</t>
  </si>
  <si>
    <t>73.7 oF; 29.12 in/Hg baro pressure; 52.2 % Relative Humidity</t>
  </si>
  <si>
    <t>Dust Generation System Percentage ON : 86.7%</t>
  </si>
  <si>
    <t>-</t>
  </si>
  <si>
    <t xml:space="preserve">Dust Generation System Percentage ON : </t>
  </si>
  <si>
    <t xml:space="preserve">Target PM-10 concentration: </t>
  </si>
  <si>
    <t>Dynamic Field Blank</t>
  </si>
  <si>
    <t xml:space="preserve">Test duration:  </t>
  </si>
  <si>
    <t>M 605 Reading :</t>
  </si>
  <si>
    <t>Wind Tunnel Testing - June 14, 2005</t>
  </si>
  <si>
    <t>Dust mixture: AK- Knik River</t>
  </si>
  <si>
    <t>Target PM-10 concentration: 1.5 mg/m3</t>
  </si>
  <si>
    <t xml:space="preserve">M 605 Reading : 126/73 </t>
  </si>
  <si>
    <t>73.7 oF; 29.26 in/Hg baro pressure; Relative Humidy of 45.3</t>
  </si>
  <si>
    <t>Quantity Of Test Material: 30ml</t>
  </si>
  <si>
    <t>71.9 oF; 29.25 in/Hg baro pressure; Relative Humidy of 44.7</t>
  </si>
  <si>
    <t>WR-42</t>
  </si>
  <si>
    <t>WR-43</t>
  </si>
  <si>
    <t>WR-44</t>
  </si>
  <si>
    <t>WR-45</t>
  </si>
  <si>
    <t>WR-46</t>
  </si>
  <si>
    <t>Test duration:  1hr</t>
  </si>
  <si>
    <t>Target PM-10 concentration: 1.2 mg/m3</t>
  </si>
  <si>
    <t>WR-47</t>
  </si>
  <si>
    <t>73.2 oF; 29.26 in/Hg baro pressure; Relative Humidy of 45.9</t>
  </si>
  <si>
    <t>76.0 oF; 29.26 in/Hg baro pressure; Relative Humidy of 44.8</t>
  </si>
  <si>
    <t>Quantity Of Test Material: 60ml</t>
  </si>
  <si>
    <t>Test duration:  2hr</t>
  </si>
  <si>
    <t>WR-48</t>
  </si>
  <si>
    <t>76.0 oF; 29.26 in/Hg baro pressure; Relative Humidy of 45.1</t>
  </si>
  <si>
    <t>WR-49</t>
  </si>
  <si>
    <t>Dust Generation System Percentage ON : 58%</t>
  </si>
  <si>
    <t xml:space="preserve">Quantity Of Test Material: </t>
  </si>
  <si>
    <t xml:space="preserve">M 605 Reading : </t>
  </si>
  <si>
    <t>WR-50</t>
  </si>
  <si>
    <t>DYNAMIC BLANK RUN</t>
  </si>
  <si>
    <t>Wind Tunnel Testing - June 16, 2005</t>
  </si>
  <si>
    <t>80.0 oF; 29.34 in/Hg baro pressure; Relative Humidy of 58.5</t>
  </si>
  <si>
    <t xml:space="preserve">M 605 Reading : 127/73 </t>
  </si>
  <si>
    <t>Dust Generation System Percentage ON : 5%</t>
  </si>
  <si>
    <t>WR-51</t>
  </si>
  <si>
    <t>WR-52</t>
  </si>
  <si>
    <t>80.5 oF; 29.30 in/Hg baro pressure; Relative Humidy of 45.5</t>
  </si>
  <si>
    <t>79.6 oF; 29.32 in/Hg baro pressure; Relative Humidy of 45.0</t>
  </si>
  <si>
    <t>WR-53</t>
  </si>
  <si>
    <t>Target PM-10 concentration: 1.0 mg/m3</t>
  </si>
  <si>
    <t>Test duration:  80 min</t>
  </si>
  <si>
    <t>81.4 oF; 29.28 in/Hg baro pressure; Relative Humidy of 43.8</t>
  </si>
  <si>
    <t>Dust Generation System Percentage ON : 1%</t>
  </si>
  <si>
    <t>WR-54</t>
  </si>
  <si>
    <t>Dynamic Blank</t>
  </si>
  <si>
    <t>WR-55</t>
  </si>
  <si>
    <t>Wind Tunnel Testing - June 17, 2005</t>
  </si>
  <si>
    <t>Dust mixture: NM - Las Cruces Landfill Road</t>
  </si>
  <si>
    <t>69.2 oF; 29.27 in/Hg baro pressure; Relative Humidy of 47.1</t>
  </si>
  <si>
    <t>Dust Generation System Percentage ON :  8</t>
  </si>
  <si>
    <t>Quantity Of Test Material: 60</t>
  </si>
  <si>
    <t>WR-56</t>
  </si>
  <si>
    <t>68.7 oF; 29.28 in/Hg baro pressure; Relative Humidy of 46.5</t>
  </si>
  <si>
    <t>WR-57</t>
  </si>
  <si>
    <t>WR-58</t>
  </si>
  <si>
    <t>M 605 Reading : 126/74</t>
  </si>
  <si>
    <t>69.2 oF; 29.28 in/Hg baro pressure; Relative Humidy of 45.7</t>
  </si>
  <si>
    <t>70.5 oF; 29.29 in/Hg baro pressure; Relative Humidy of 45.2</t>
  </si>
  <si>
    <t>Dust Generation System Percentage ON :  3</t>
  </si>
  <si>
    <t>WR-59</t>
  </si>
  <si>
    <t>72.3 oF; 29.29 in/Hg baro pressure; Relative Humidy of 44.7</t>
  </si>
  <si>
    <t>WR-60</t>
  </si>
  <si>
    <t xml:space="preserve">Test duration: </t>
  </si>
  <si>
    <t xml:space="preserve">Dust Generation System Percentage ON :  </t>
  </si>
  <si>
    <t>Dynamic Blank Run</t>
  </si>
  <si>
    <t>WR-61</t>
  </si>
  <si>
    <t>0516258</t>
  </si>
  <si>
    <t>Average Tear Weight</t>
  </si>
  <si>
    <t>Average Partisol PM2.5 Concentration</t>
  </si>
  <si>
    <t>Average Partisol PM10 Concentration</t>
  </si>
  <si>
    <t>Still needs 3rd audit</t>
  </si>
  <si>
    <t>WR-62</t>
  </si>
  <si>
    <t>Wind Tunnel Testing - June 22, 2005</t>
  </si>
  <si>
    <t>65.5 oF; 29.51 in/Hg baro pressure; Relative Humidy of 57.4</t>
  </si>
  <si>
    <t>DT 1</t>
  </si>
  <si>
    <t>DT 2</t>
  </si>
  <si>
    <t>WR-63</t>
  </si>
  <si>
    <t>72.8 oF; 29.51 in/Hg baro pressure; Relative Humidy of 53.4</t>
  </si>
  <si>
    <t>76.9 oF; 29.50 in/Hg baro pressure; Relative Humidy of 50.4</t>
  </si>
  <si>
    <t>WR-64</t>
  </si>
  <si>
    <t>WR-65</t>
  </si>
  <si>
    <t>79.1 oF; 29.48 in/Hg baro pressure; Relative Humidy of 49.9</t>
  </si>
  <si>
    <t>WR-66</t>
  </si>
  <si>
    <t>Quantity Of Test Material:</t>
  </si>
  <si>
    <t>Wind Tunnel Testing - June 23, 2005</t>
  </si>
  <si>
    <t>Dust mixture: Thunder Basin</t>
  </si>
  <si>
    <t>Dust Generation System Percentage ON :  100</t>
  </si>
  <si>
    <t>Quantity Of Test Material: 120</t>
  </si>
  <si>
    <t>65.5 oF; 29.44 in/Hg baro pressure; Relative Humidy of 55.2</t>
  </si>
  <si>
    <t>WR-67</t>
  </si>
  <si>
    <t>Only achieved 2.8 concentration</t>
  </si>
  <si>
    <t>68.7 oF; 29.44 in/Hg baro pressure; Relative Humidy of 53.3</t>
  </si>
  <si>
    <t>WR-68</t>
  </si>
  <si>
    <t>WR-69</t>
  </si>
  <si>
    <t>71.0 oF; 29.44 in/Hg baro pressure; Relative Humidy of 53.0</t>
  </si>
  <si>
    <t>Test duration:  60 min</t>
  </si>
  <si>
    <t>Dust Generation System Percentage ON :  50</t>
  </si>
  <si>
    <t>WR-70</t>
  </si>
  <si>
    <t>73.2 oF; 29.44 in/Hg baro pressure; Relative Humidy of 52.0</t>
  </si>
  <si>
    <t>WR-71</t>
  </si>
  <si>
    <t>76.4 oF; 29.41 in/Hg baro pressure; Relative Humidy of 49.1</t>
  </si>
  <si>
    <t>Quantity Of Test Material: 45</t>
  </si>
  <si>
    <t>WR-73</t>
  </si>
  <si>
    <t>62.8 oF; 29.35 in/Hg baro pressure; Relative Humidy of 57.6</t>
  </si>
  <si>
    <t>Test duration:  120 min</t>
  </si>
  <si>
    <t>69.6 oF; 29.37 in/Hg baro pressure; Relative Humidy of 55.1</t>
  </si>
  <si>
    <t>WR-74</t>
  </si>
  <si>
    <t>Target PM-10 concentration: 0.75 mg/m3</t>
  </si>
  <si>
    <t>76.4 oF; 29.38 in/Hg baro pressure; Relative Humidy of 53.2</t>
  </si>
  <si>
    <t>WR-75</t>
  </si>
  <si>
    <t>WR-72</t>
  </si>
  <si>
    <t>WR-76</t>
  </si>
  <si>
    <t>80.0 oF; 29.34 in/Hg baro pressure; Relative Humidy of 50.0</t>
  </si>
  <si>
    <t>Wind Tunnel Testing - June 24, 2005</t>
  </si>
  <si>
    <t>WR-77</t>
  </si>
  <si>
    <t>WR-78</t>
  </si>
  <si>
    <t>Wind Tunnel Testing - June 30, 2005</t>
  </si>
  <si>
    <t>Dust mixture: AZ- Alluvial Channel</t>
  </si>
  <si>
    <t>62.4 oF; 29.31 in/Hg baro pressure; Relative Humidy of 52.7</t>
  </si>
  <si>
    <t>WR-79</t>
  </si>
  <si>
    <t>62.8 oF; 29.30 in/Hg baro pressure; Relative Humidy of 53.6</t>
  </si>
  <si>
    <t>Dust Generation System Percentage ON :  3-100</t>
  </si>
  <si>
    <t>Dust Generation System Percentage ON :  3 - 100</t>
  </si>
  <si>
    <t>WR-80</t>
  </si>
  <si>
    <t>63.7 oF; 29.30 in/Hg baro pressure; Relative Humidy of 54.3</t>
  </si>
  <si>
    <t>Quantity Of Test Material: 80</t>
  </si>
  <si>
    <t>WR-81</t>
  </si>
  <si>
    <t>65.1 oF; 29.33 in/Hg baro pressure; Relative Humidy of 53.7</t>
  </si>
  <si>
    <t>WR-82</t>
  </si>
  <si>
    <t>65.1 oF; 29.30 in/Hg baro pressure; Relative Humidy of 52.7</t>
  </si>
  <si>
    <t>WR-83</t>
  </si>
  <si>
    <t>69.2 oF; 29.30 in/Hg baro pressure; Relative Humidy of 50.9</t>
  </si>
  <si>
    <t>WR-84</t>
  </si>
  <si>
    <t>70.5 oF; 29.39 in/Hg baro pressure; Relative Humidy of 51.3</t>
  </si>
  <si>
    <t>WR-85</t>
  </si>
  <si>
    <t>WR-86</t>
  </si>
  <si>
    <t>Wind Tunnel Testing - July 1, 2005</t>
  </si>
  <si>
    <t>61.9 oF; 29.35 inHg baro pressure; Relative Humidy of 72.1</t>
  </si>
  <si>
    <t>WR-87</t>
  </si>
  <si>
    <t>74.6 oF; 29.38 inHg baro pressure; Relative Humidy of 72.3</t>
  </si>
  <si>
    <t>WR-88</t>
  </si>
  <si>
    <t>Wind Tunnel Testing - July 11, 2005</t>
  </si>
  <si>
    <t xml:space="preserve">Dust mixture: </t>
  </si>
  <si>
    <t>Dust mixture: NM- Radium Springs</t>
  </si>
  <si>
    <t>Target PM-10 concentration:  5.0</t>
  </si>
  <si>
    <t>75.5 oF; 29.30 inHg baro pressure; Relative Humidy of 45.2</t>
  </si>
  <si>
    <t>M 605 Reading : 127/74</t>
  </si>
  <si>
    <t>Wind Tunnel Testing - August 1, 2005</t>
  </si>
  <si>
    <t xml:space="preserve">Target PM-10 concentration:  2.5 - 3.0 </t>
  </si>
  <si>
    <t>77.3 oF; 29.30 inHg baro pressure; Relative Humidy of 44.8</t>
  </si>
  <si>
    <t>Test duration:  40</t>
  </si>
  <si>
    <t>79.6 oF; 29.30 inHg baro pressure; Relative Humidy of 44.5</t>
  </si>
  <si>
    <t>Target PM-10 concentration: 1.0  - 1.5</t>
  </si>
  <si>
    <t>Quantity Of Test Material: 180</t>
  </si>
  <si>
    <t>Test duration:  120</t>
  </si>
  <si>
    <t>Dust mixture: Salton Sea</t>
  </si>
  <si>
    <t>Wind Tunnel Testing - August 2, 2005</t>
  </si>
  <si>
    <t>Quantity Of Test Material: 165</t>
  </si>
  <si>
    <t>68.7 oF; 29.34 inHg baro pressure; Relative Humidy of 49.1</t>
  </si>
  <si>
    <t>66.0 oF; 29.34 inHg baro pressure; Relative Humidy of 55.2</t>
  </si>
  <si>
    <t>Target PM-10 concentration: 5.0</t>
  </si>
  <si>
    <t>Dust mixture: Az - Ag Field</t>
  </si>
  <si>
    <t>Test duration:  20</t>
  </si>
  <si>
    <t>Dust Generation System Percentage ON :  3-17</t>
  </si>
  <si>
    <t>77.3 oF; 29.34 inHg baro pressure; Relative Humidy of 49.7</t>
  </si>
  <si>
    <t>77.3 oF; 29.34 inHg baro pressure; Relative Humidy of 49.0</t>
  </si>
  <si>
    <t>77.8 oF; 29.34 inHg baro pressure; Relative Humidy of 47.5</t>
  </si>
  <si>
    <t>WR-91</t>
  </si>
  <si>
    <t>WR-92</t>
  </si>
  <si>
    <t>WR-93</t>
  </si>
  <si>
    <t>WR-94</t>
  </si>
  <si>
    <t>WR-95</t>
  </si>
  <si>
    <t>WR-96</t>
  </si>
  <si>
    <t>WR-97</t>
  </si>
  <si>
    <t>WR-98</t>
  </si>
  <si>
    <t>WR-99</t>
  </si>
  <si>
    <t>WR-100</t>
  </si>
  <si>
    <t>WR-89</t>
  </si>
  <si>
    <t>WR-90</t>
  </si>
  <si>
    <t>*Partisol Found Not Running</t>
  </si>
  <si>
    <t>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</si>
</sst>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h:mm:ss\ AM/PM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"/>
  </numFmts>
  <fonts count="9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6"/>
      <name val="Arial"/>
      <family val="0"/>
    </font>
    <font>
      <b/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20" fontId="0" fillId="0" borderId="0" xfId="0" applyNumberFormat="1" applyFill="1" applyAlignment="1">
      <alignment horizontal="center"/>
    </xf>
    <xf numFmtId="2" fontId="8" fillId="0" borderId="0" xfId="21" applyNumberFormat="1" applyFont="1" applyFill="1" applyAlignment="1">
      <alignment horizontal="center"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left"/>
    </xf>
    <xf numFmtId="171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workbookViewId="0" topLeftCell="A1">
      <selection activeCell="J32" sqref="J32"/>
    </sheetView>
  </sheetViews>
  <sheetFormatPr defaultColWidth="9.140625" defaultRowHeight="12.75"/>
  <cols>
    <col min="1" max="6" width="9.140625" style="5" customWidth="1"/>
    <col min="7" max="7" width="12.00390625" style="5" customWidth="1"/>
    <col min="8" max="8" width="11.7109375" style="5" customWidth="1"/>
    <col min="9" max="9" width="10.140625" style="5" customWidth="1"/>
    <col min="10" max="12" width="9.140625" style="5" customWidth="1"/>
    <col min="13" max="13" width="9.57421875" style="5" customWidth="1"/>
    <col min="14" max="16384" width="9.140625" style="5" customWidth="1"/>
  </cols>
  <sheetData>
    <row r="1" spans="1:15" ht="12.75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"/>
    </row>
    <row r="2" spans="1:15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9"/>
    </row>
    <row r="3" spans="1:15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"/>
    </row>
    <row r="4" spans="1:15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9"/>
    </row>
    <row r="5" spans="1:15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9"/>
    </row>
    <row r="6" spans="1:15" ht="12.75">
      <c r="A6" s="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9"/>
    </row>
    <row r="7" spans="1:15" ht="12.75">
      <c r="A7" s="2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9"/>
    </row>
    <row r="8" spans="1:15" ht="12.75">
      <c r="A8" s="2" t="s">
        <v>42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9"/>
    </row>
    <row r="9" spans="1:15" ht="12.75">
      <c r="A9" s="2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9"/>
    </row>
    <row r="10" spans="1:15" ht="12.75">
      <c r="A10" s="2" t="s">
        <v>44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5" ht="13.5" thickBot="1">
      <c r="A11" s="3" t="s">
        <v>43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0"/>
    </row>
    <row r="13" ht="12.75">
      <c r="A13" s="11"/>
    </row>
    <row r="14" spans="1:15" ht="38.25">
      <c r="A14" s="11" t="s">
        <v>3</v>
      </c>
      <c r="B14" s="11" t="s">
        <v>4</v>
      </c>
      <c r="C14" s="1" t="s">
        <v>5</v>
      </c>
      <c r="D14" s="11" t="s">
        <v>6</v>
      </c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" t="s">
        <v>12</v>
      </c>
      <c r="K14" s="1" t="s">
        <v>13</v>
      </c>
      <c r="L14" s="1" t="s">
        <v>14</v>
      </c>
      <c r="M14" s="1" t="s">
        <v>15</v>
      </c>
      <c r="N14" s="1" t="s">
        <v>16</v>
      </c>
      <c r="O14" s="1" t="s">
        <v>17</v>
      </c>
    </row>
    <row r="15" spans="1:15" ht="12.75">
      <c r="A15" s="5" t="s">
        <v>24</v>
      </c>
      <c r="B15" s="5" t="s">
        <v>71</v>
      </c>
      <c r="C15" s="5" t="s">
        <v>18</v>
      </c>
      <c r="D15" s="6">
        <v>0.6305555555555555</v>
      </c>
      <c r="E15" s="6">
        <v>0.6722222222222222</v>
      </c>
      <c r="F15" s="12" t="s">
        <v>19</v>
      </c>
      <c r="G15" s="12" t="s">
        <v>19</v>
      </c>
      <c r="H15" s="12" t="s">
        <v>19</v>
      </c>
      <c r="I15" s="12" t="s">
        <v>19</v>
      </c>
      <c r="J15" s="12" t="s">
        <v>19</v>
      </c>
      <c r="K15" s="13">
        <v>1.7</v>
      </c>
      <c r="L15" s="14"/>
      <c r="M15" s="5">
        <v>0.995</v>
      </c>
      <c r="N15" s="12" t="s">
        <v>19</v>
      </c>
      <c r="O15" s="12" t="s">
        <v>19</v>
      </c>
    </row>
    <row r="16" spans="1:15" ht="12.75">
      <c r="A16" s="5" t="s">
        <v>24</v>
      </c>
      <c r="B16" s="5" t="s">
        <v>72</v>
      </c>
      <c r="C16" s="5" t="s">
        <v>20</v>
      </c>
      <c r="D16" s="6">
        <v>0.6305555555555555</v>
      </c>
      <c r="E16" s="6">
        <v>0.6722222222222222</v>
      </c>
      <c r="F16" s="12" t="s">
        <v>19</v>
      </c>
      <c r="G16" s="12" t="s">
        <v>19</v>
      </c>
      <c r="H16" s="12" t="s">
        <v>19</v>
      </c>
      <c r="I16" s="12" t="s">
        <v>19</v>
      </c>
      <c r="J16" s="12" t="s">
        <v>19</v>
      </c>
      <c r="K16" s="13">
        <v>1.7</v>
      </c>
      <c r="L16" s="14"/>
      <c r="M16" s="5">
        <v>0.241</v>
      </c>
      <c r="N16" s="12" t="s">
        <v>19</v>
      </c>
      <c r="O16" s="15">
        <f>M16/M15</f>
        <v>0.2422110552763819</v>
      </c>
    </row>
    <row r="17" spans="1:15" ht="12.75">
      <c r="A17" s="5" t="s">
        <v>24</v>
      </c>
      <c r="B17" s="5" t="s">
        <v>21</v>
      </c>
      <c r="C17" s="5" t="s">
        <v>20</v>
      </c>
      <c r="D17" s="6">
        <v>0.630555555555556</v>
      </c>
      <c r="E17" s="6">
        <v>0.672222222222222</v>
      </c>
      <c r="F17" s="16" t="s">
        <v>32</v>
      </c>
      <c r="G17" s="5">
        <v>147.07</v>
      </c>
      <c r="H17" s="17">
        <v>147.299</v>
      </c>
      <c r="I17" s="5">
        <f>H17-G17</f>
        <v>0.22900000000001342</v>
      </c>
      <c r="J17" s="5">
        <f>I17-'WR-44'!I22</f>
        <v>0.1847500000000153</v>
      </c>
      <c r="K17" s="13">
        <v>16.21</v>
      </c>
      <c r="L17" s="18">
        <v>60</v>
      </c>
      <c r="M17" s="8">
        <f>1000*I17/(L17*K17)</f>
        <v>0.23545136746865455</v>
      </c>
      <c r="N17" s="8">
        <f>1000*J17/(L17*K17)</f>
        <v>0.1899547604359606</v>
      </c>
      <c r="O17" s="17"/>
    </row>
    <row r="18" spans="1:15" ht="12.75">
      <c r="A18" s="5" t="s">
        <v>24</v>
      </c>
      <c r="B18" s="5" t="s">
        <v>22</v>
      </c>
      <c r="C18" s="5" t="s">
        <v>20</v>
      </c>
      <c r="D18" s="6">
        <v>0.630555555555556</v>
      </c>
      <c r="E18" s="6">
        <v>0.672222222222222</v>
      </c>
      <c r="F18" s="16" t="s">
        <v>33</v>
      </c>
      <c r="G18" s="5">
        <v>147.9</v>
      </c>
      <c r="H18" s="17">
        <v>148.123</v>
      </c>
      <c r="I18" s="5">
        <f>H18-G18</f>
        <v>0.22299999999998477</v>
      </c>
      <c r="J18" s="5">
        <f>I18-'WR-44'!I22</f>
        <v>0.17874999999998664</v>
      </c>
      <c r="K18" s="13">
        <v>16.51</v>
      </c>
      <c r="L18" s="18">
        <v>60</v>
      </c>
      <c r="M18" s="8">
        <f>1000*I18/(L18*K18)</f>
        <v>0.22511609125780813</v>
      </c>
      <c r="N18" s="8">
        <f>1000*J18/(L18*K18)</f>
        <v>0.18044619422570826</v>
      </c>
      <c r="O18" s="17"/>
    </row>
    <row r="19" spans="1:15" ht="12.75">
      <c r="A19" s="5" t="s">
        <v>24</v>
      </c>
      <c r="B19" s="5" t="s">
        <v>23</v>
      </c>
      <c r="C19" s="5" t="s">
        <v>18</v>
      </c>
      <c r="D19" s="6">
        <v>0.630555555555556</v>
      </c>
      <c r="E19" s="6">
        <v>0.672222222222222</v>
      </c>
      <c r="F19" s="16" t="s">
        <v>34</v>
      </c>
      <c r="G19" s="5">
        <v>147.216</v>
      </c>
      <c r="H19" s="17">
        <v>148.198</v>
      </c>
      <c r="I19" s="5">
        <f>H19-G19</f>
        <v>0.9819999999999993</v>
      </c>
      <c r="J19" s="5">
        <f>I19-'WR-44'!I22</f>
        <v>0.9377500000000012</v>
      </c>
      <c r="K19" s="13">
        <v>16.86</v>
      </c>
      <c r="L19" s="18">
        <v>60</v>
      </c>
      <c r="M19" s="8">
        <f>1000*I19/(L19*K19)</f>
        <v>0.9707394226967175</v>
      </c>
      <c r="N19" s="8">
        <f>1000*J19/(L19*K19)</f>
        <v>0.9269968366943468</v>
      </c>
      <c r="O19" s="17"/>
    </row>
    <row r="20" spans="1:15" ht="12.75">
      <c r="A20" s="5" t="s">
        <v>24</v>
      </c>
      <c r="B20" s="5" t="s">
        <v>30</v>
      </c>
      <c r="C20" s="5" t="s">
        <v>18</v>
      </c>
      <c r="D20" s="6">
        <v>0.630555555555556</v>
      </c>
      <c r="E20" s="6">
        <v>0.672222222222222</v>
      </c>
      <c r="F20" s="16" t="s">
        <v>35</v>
      </c>
      <c r="G20" s="4">
        <v>146.975</v>
      </c>
      <c r="H20" s="17">
        <v>147.949</v>
      </c>
      <c r="I20" s="5">
        <f>H20-G20</f>
        <v>0.974000000000018</v>
      </c>
      <c r="J20" s="5">
        <f>I20-'WR-44'!I22</f>
        <v>0.9297500000000198</v>
      </c>
      <c r="K20" s="13">
        <v>16.73</v>
      </c>
      <c r="L20" s="18">
        <v>60</v>
      </c>
      <c r="M20" s="8">
        <f>1000*I20/(L20*K20)</f>
        <v>0.9703128113170132</v>
      </c>
      <c r="N20" s="8">
        <f>1000*J20/(L20*K20)</f>
        <v>0.9262303247659093</v>
      </c>
      <c r="O20" s="19">
        <f>P24/P25</f>
        <v>0.19986808005221027</v>
      </c>
    </row>
    <row r="24" spans="12:16" ht="12.75">
      <c r="L24" s="5" t="s">
        <v>168</v>
      </c>
      <c r="P24" s="8">
        <f>AVERAGE(N17:N18)</f>
        <v>0.18520047733083445</v>
      </c>
    </row>
    <row r="25" spans="12:16" ht="12.75">
      <c r="L25" s="5" t="s">
        <v>169</v>
      </c>
      <c r="P25" s="8">
        <f>AVERAGE(N19:N20)</f>
        <v>0.9266135807301281</v>
      </c>
    </row>
    <row r="26" ht="12.75">
      <c r="A26" s="5" t="s">
        <v>41</v>
      </c>
    </row>
    <row r="27" ht="12.75">
      <c r="A27" s="5" t="s">
        <v>45</v>
      </c>
    </row>
  </sheetData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0"/>
    </row>
    <row r="7" spans="1:13" ht="12.75">
      <c r="A7" s="2" t="s">
        <v>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95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101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102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98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9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</row>
    <row r="15" spans="1:13" ht="12.75">
      <c r="A15" s="5" t="s">
        <v>112</v>
      </c>
      <c r="B15" s="5" t="s">
        <v>71</v>
      </c>
      <c r="C15" s="5" t="s">
        <v>18</v>
      </c>
      <c r="D15" s="14" t="s">
        <v>97</v>
      </c>
      <c r="E15" s="14" t="s">
        <v>97</v>
      </c>
      <c r="F15" s="5" t="s">
        <v>19</v>
      </c>
      <c r="G15" s="5" t="s">
        <v>19</v>
      </c>
      <c r="H15" s="5" t="s">
        <v>19</v>
      </c>
      <c r="I15" s="5" t="s">
        <v>19</v>
      </c>
      <c r="L15" s="14"/>
      <c r="M15" s="14"/>
    </row>
    <row r="16" spans="1:15" ht="12.75">
      <c r="A16" s="5" t="str">
        <f>A15</f>
        <v>WR-44</v>
      </c>
      <c r="B16" s="5" t="s">
        <v>72</v>
      </c>
      <c r="C16" s="5" t="s">
        <v>20</v>
      </c>
      <c r="D16" s="14" t="s">
        <v>97</v>
      </c>
      <c r="E16" s="14" t="s">
        <v>97</v>
      </c>
      <c r="F16" s="5" t="s">
        <v>19</v>
      </c>
      <c r="G16" s="5" t="s">
        <v>19</v>
      </c>
      <c r="H16" s="5" t="s">
        <v>19</v>
      </c>
      <c r="I16" s="5" t="s">
        <v>19</v>
      </c>
      <c r="L16" s="14"/>
      <c r="M16" s="14"/>
      <c r="O16" s="14"/>
    </row>
    <row r="17" spans="1:12" ht="12.75">
      <c r="A17" s="5" t="str">
        <f>A15</f>
        <v>WR-44</v>
      </c>
      <c r="B17" s="5" t="s">
        <v>21</v>
      </c>
      <c r="C17" s="5" t="s">
        <v>20</v>
      </c>
      <c r="D17" s="14" t="s">
        <v>97</v>
      </c>
      <c r="E17" s="14" t="s">
        <v>97</v>
      </c>
      <c r="F17" s="5">
        <v>516267</v>
      </c>
      <c r="G17" s="5">
        <v>144.302</v>
      </c>
      <c r="H17" s="5">
        <v>144.34</v>
      </c>
      <c r="I17" s="5">
        <f>H17-G17</f>
        <v>0.038000000000010914</v>
      </c>
      <c r="L17" s="14"/>
    </row>
    <row r="18" spans="1:12" ht="12.75">
      <c r="A18" s="5" t="str">
        <f>A15</f>
        <v>WR-44</v>
      </c>
      <c r="B18" s="5" t="s">
        <v>22</v>
      </c>
      <c r="C18" s="5" t="s">
        <v>20</v>
      </c>
      <c r="D18" s="14" t="s">
        <v>97</v>
      </c>
      <c r="E18" s="14" t="s">
        <v>97</v>
      </c>
      <c r="F18" s="5">
        <v>516268</v>
      </c>
      <c r="G18" s="5">
        <v>146.255</v>
      </c>
      <c r="H18" s="5">
        <v>146.295</v>
      </c>
      <c r="I18" s="5">
        <f>H18-G18</f>
        <v>0.03999999999999204</v>
      </c>
      <c r="L18" s="14"/>
    </row>
    <row r="19" spans="1:12" ht="12.75">
      <c r="A19" s="5" t="str">
        <f>A15</f>
        <v>WR-44</v>
      </c>
      <c r="B19" s="5" t="s">
        <v>23</v>
      </c>
      <c r="C19" s="5" t="s">
        <v>18</v>
      </c>
      <c r="D19" s="14" t="s">
        <v>97</v>
      </c>
      <c r="E19" s="14" t="s">
        <v>97</v>
      </c>
      <c r="F19" s="5">
        <v>516269</v>
      </c>
      <c r="G19" s="5">
        <v>144.828</v>
      </c>
      <c r="H19" s="5">
        <v>144.867</v>
      </c>
      <c r="I19" s="5">
        <f>H19-G19</f>
        <v>0.03899999999998727</v>
      </c>
      <c r="L19" s="14"/>
    </row>
    <row r="20" spans="1:12" ht="12.75">
      <c r="A20" s="5" t="str">
        <f>A15</f>
        <v>WR-44</v>
      </c>
      <c r="B20" s="5" t="s">
        <v>30</v>
      </c>
      <c r="C20" s="5" t="s">
        <v>18</v>
      </c>
      <c r="D20" s="14" t="s">
        <v>97</v>
      </c>
      <c r="E20" s="14" t="s">
        <v>97</v>
      </c>
      <c r="F20" s="5">
        <v>516270</v>
      </c>
      <c r="G20" s="5">
        <v>147.406</v>
      </c>
      <c r="H20" s="5">
        <v>147.466</v>
      </c>
      <c r="I20" s="5">
        <f>H20-G20</f>
        <v>0.060000000000002274</v>
      </c>
      <c r="L20" s="14"/>
    </row>
    <row r="22" spans="9:10" ht="12.75">
      <c r="I22" s="5">
        <f>AVERAGE(I17:I20)</f>
        <v>0.044249999999998124</v>
      </c>
      <c r="J22" s="5" t="s">
        <v>167</v>
      </c>
    </row>
    <row r="27" s="24" customFormat="1" ht="18">
      <c r="A27" s="24" t="s">
        <v>100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104</v>
      </c>
      <c r="B6" s="2"/>
      <c r="C6" s="2"/>
      <c r="D6" s="2"/>
      <c r="E6" s="2"/>
      <c r="F6" s="2" t="s">
        <v>108</v>
      </c>
      <c r="G6" s="2"/>
      <c r="H6" s="2"/>
      <c r="I6" s="2"/>
      <c r="J6" s="2"/>
      <c r="K6" s="2"/>
      <c r="L6" s="2"/>
      <c r="M6" s="20"/>
    </row>
    <row r="7" spans="1:13" ht="12.75">
      <c r="A7" s="2" t="s">
        <v>105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107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61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106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82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113</v>
      </c>
      <c r="B15" s="5" t="s">
        <v>71</v>
      </c>
      <c r="C15" s="5" t="s">
        <v>18</v>
      </c>
      <c r="D15" s="6">
        <v>0.40138888888888885</v>
      </c>
      <c r="E15" s="6">
        <v>0.4291666666666667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40</v>
      </c>
      <c r="M15" s="5">
        <v>1.27</v>
      </c>
      <c r="N15" s="5" t="s">
        <v>19</v>
      </c>
      <c r="O15" s="12" t="s">
        <v>19</v>
      </c>
    </row>
    <row r="16" spans="1:15" ht="12.75">
      <c r="A16" s="5" t="str">
        <f>A15</f>
        <v>WR-45</v>
      </c>
      <c r="B16" s="5" t="s">
        <v>72</v>
      </c>
      <c r="C16" s="5" t="s">
        <v>20</v>
      </c>
      <c r="D16" s="6">
        <v>0.40138888888888885</v>
      </c>
      <c r="E16" s="6">
        <v>0.4291666666666667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40</v>
      </c>
      <c r="M16" s="5">
        <v>1.1</v>
      </c>
      <c r="N16" s="5" t="s">
        <v>19</v>
      </c>
      <c r="O16" s="15">
        <f>M16/M15</f>
        <v>0.8661417322834646</v>
      </c>
    </row>
    <row r="17" spans="1:15" ht="12.75">
      <c r="A17" s="5" t="str">
        <f>A15</f>
        <v>WR-45</v>
      </c>
      <c r="B17" s="5" t="s">
        <v>21</v>
      </c>
      <c r="C17" s="5" t="s">
        <v>20</v>
      </c>
      <c r="D17" s="6">
        <v>0.40138888888888885</v>
      </c>
      <c r="E17" s="6">
        <v>0.4291666666666667</v>
      </c>
      <c r="F17" s="5">
        <v>516271</v>
      </c>
      <c r="G17" s="5">
        <v>148.804</v>
      </c>
      <c r="H17" s="5">
        <v>149.05</v>
      </c>
      <c r="I17" s="5">
        <f>H17-G17</f>
        <v>0.24600000000000932</v>
      </c>
      <c r="J17" s="5">
        <f>I17-'WR-50'!I22</f>
        <v>0.20250000000001478</v>
      </c>
      <c r="K17" s="5">
        <v>16.34</v>
      </c>
      <c r="L17" s="5">
        <v>40</v>
      </c>
      <c r="M17" s="8">
        <f>1000*I17/(L17*K17)</f>
        <v>0.3763769889841024</v>
      </c>
      <c r="N17" s="8">
        <f>1000*J17/(L17*K17)</f>
        <v>0.3098225214198512</v>
      </c>
      <c r="O17" s="17"/>
    </row>
    <row r="18" spans="1:15" ht="12.75">
      <c r="A18" s="5" t="str">
        <f>A15</f>
        <v>WR-45</v>
      </c>
      <c r="B18" s="5" t="s">
        <v>22</v>
      </c>
      <c r="C18" s="5" t="s">
        <v>20</v>
      </c>
      <c r="D18" s="6">
        <v>0.40138888888888885</v>
      </c>
      <c r="E18" s="6">
        <v>0.4291666666666667</v>
      </c>
      <c r="F18" s="5">
        <v>516272</v>
      </c>
      <c r="G18" s="5">
        <v>146.723</v>
      </c>
      <c r="H18" s="5">
        <v>146.937</v>
      </c>
      <c r="I18" s="5">
        <f>H18-G18</f>
        <v>0.21399999999999864</v>
      </c>
      <c r="J18" s="5">
        <f>I18-'WR-50'!I22</f>
        <v>0.1705000000000041</v>
      </c>
      <c r="K18" s="5">
        <v>16.45</v>
      </c>
      <c r="L18" s="5">
        <v>40</v>
      </c>
      <c r="M18" s="8">
        <f>1000*I18/(L18*K18)</f>
        <v>0.3252279635258338</v>
      </c>
      <c r="N18" s="8">
        <f>1000*J18/(L18*K18)</f>
        <v>0.2591185410334409</v>
      </c>
      <c r="O18" s="17"/>
    </row>
    <row r="19" spans="1:15" ht="12.75">
      <c r="A19" s="5" t="str">
        <f>A15</f>
        <v>WR-45</v>
      </c>
      <c r="B19" s="5" t="s">
        <v>23</v>
      </c>
      <c r="C19" s="5" t="s">
        <v>18</v>
      </c>
      <c r="D19" s="6">
        <v>0.40138888888888885</v>
      </c>
      <c r="E19" s="6">
        <v>0.4291666666666667</v>
      </c>
      <c r="F19" s="5">
        <v>516273</v>
      </c>
      <c r="G19" s="5">
        <v>148.671</v>
      </c>
      <c r="H19" s="5">
        <v>149.379</v>
      </c>
      <c r="I19" s="5">
        <f>H19-G19</f>
        <v>0.7079999999999984</v>
      </c>
      <c r="J19" s="5">
        <f>I19-'WR-50'!I22</f>
        <v>0.6645000000000039</v>
      </c>
      <c r="K19" s="5">
        <v>16.88</v>
      </c>
      <c r="L19" s="5">
        <v>40</v>
      </c>
      <c r="M19" s="8">
        <f>1000*I19/(L19*K19)</f>
        <v>1.0485781990521303</v>
      </c>
      <c r="N19" s="8">
        <f>1000*J19/(L19*K19)</f>
        <v>0.9841528436019016</v>
      </c>
      <c r="O19" s="17"/>
    </row>
    <row r="20" spans="1:15" ht="12.75">
      <c r="A20" s="5" t="str">
        <f>A15</f>
        <v>WR-45</v>
      </c>
      <c r="B20" s="5" t="s">
        <v>30</v>
      </c>
      <c r="C20" s="5" t="s">
        <v>18</v>
      </c>
      <c r="D20" s="6">
        <v>0.40138888888888885</v>
      </c>
      <c r="E20" s="6">
        <v>0.4291666666666667</v>
      </c>
      <c r="F20" s="5">
        <v>516274</v>
      </c>
      <c r="G20" s="5">
        <v>147.323</v>
      </c>
      <c r="H20" s="5">
        <v>147.75</v>
      </c>
      <c r="I20" s="5">
        <f>H20-G20</f>
        <v>0.4269999999999925</v>
      </c>
      <c r="J20" s="5">
        <f>I20-'WR-50'!I22</f>
        <v>0.38349999999999795</v>
      </c>
      <c r="K20" s="5">
        <v>16.46</v>
      </c>
      <c r="L20" s="5">
        <v>40</v>
      </c>
      <c r="M20" s="8">
        <f>1000*I20/(L20*K20)</f>
        <v>0.6485419198055778</v>
      </c>
      <c r="N20" s="8">
        <f>1000*J20/(L20*K20)</f>
        <v>0.5824726609963516</v>
      </c>
      <c r="O20" s="19">
        <f>P24/P25</f>
        <v>0.36316341128328045</v>
      </c>
    </row>
    <row r="24" spans="12:16" ht="12.75">
      <c r="L24" s="5" t="s">
        <v>168</v>
      </c>
      <c r="P24" s="8">
        <f>AVERAGE(N17:N18)</f>
        <v>0.28447053122664606</v>
      </c>
    </row>
    <row r="25" spans="12:16" ht="12.75">
      <c r="L25" s="5" t="s">
        <v>169</v>
      </c>
      <c r="P25" s="8">
        <f>AVERAGE(N19:N20)</f>
        <v>0.7833127522991266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104</v>
      </c>
      <c r="B6" s="2"/>
      <c r="C6" s="2"/>
      <c r="D6" s="2"/>
      <c r="E6" s="2"/>
      <c r="F6" s="2" t="s">
        <v>108</v>
      </c>
      <c r="G6" s="2"/>
      <c r="H6" s="2"/>
      <c r="I6" s="2"/>
      <c r="J6" s="2"/>
      <c r="K6" s="2"/>
      <c r="L6" s="2"/>
      <c r="M6" s="20"/>
    </row>
    <row r="7" spans="1:13" ht="12.75">
      <c r="A7" s="2" t="s">
        <v>116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109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106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82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114</v>
      </c>
      <c r="B15" s="5" t="s">
        <v>71</v>
      </c>
      <c r="C15" s="5" t="s">
        <v>18</v>
      </c>
      <c r="D15" s="6">
        <v>0.44027777777777777</v>
      </c>
      <c r="E15" s="6">
        <v>0.48194444444444445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60</v>
      </c>
      <c r="M15" s="5">
        <v>1.14</v>
      </c>
      <c r="N15" s="5" t="s">
        <v>19</v>
      </c>
      <c r="O15" s="12" t="s">
        <v>19</v>
      </c>
    </row>
    <row r="16" spans="1:15" ht="12.75">
      <c r="A16" s="5" t="str">
        <f>A15</f>
        <v>WR-46</v>
      </c>
      <c r="B16" s="5" t="s">
        <v>72</v>
      </c>
      <c r="C16" s="5" t="s">
        <v>20</v>
      </c>
      <c r="D16" s="6">
        <v>0.44027777777777777</v>
      </c>
      <c r="E16" s="6">
        <v>0.48194444444444445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60</v>
      </c>
      <c r="M16" s="5">
        <v>1.07</v>
      </c>
      <c r="N16" s="5" t="s">
        <v>19</v>
      </c>
      <c r="O16" s="15">
        <f>M16/M15</f>
        <v>0.9385964912280703</v>
      </c>
    </row>
    <row r="17" spans="1:15" ht="12.75">
      <c r="A17" s="5" t="str">
        <f>A16</f>
        <v>WR-46</v>
      </c>
      <c r="B17" s="5" t="s">
        <v>21</v>
      </c>
      <c r="C17" s="5" t="s">
        <v>20</v>
      </c>
      <c r="D17" s="6">
        <v>0.44027777777777777</v>
      </c>
      <c r="E17" s="6">
        <v>0.48194444444444445</v>
      </c>
      <c r="F17" s="5">
        <v>516275</v>
      </c>
      <c r="G17" s="5">
        <v>145.577</v>
      </c>
      <c r="H17" s="5">
        <v>145.892</v>
      </c>
      <c r="I17" s="5">
        <f>H17-G17</f>
        <v>0.3149999999999977</v>
      </c>
      <c r="J17" s="5">
        <f>I17-'WR-50'!I22</f>
        <v>0.2715000000000032</v>
      </c>
      <c r="K17" s="5">
        <v>16.34</v>
      </c>
      <c r="L17" s="5">
        <v>60</v>
      </c>
      <c r="M17" s="8">
        <f>1000*I17/(L17*K17)</f>
        <v>0.32129742962056074</v>
      </c>
      <c r="N17" s="8">
        <f>1000*J17/(L17*K17)</f>
        <v>0.27692778457772665</v>
      </c>
      <c r="O17" s="17"/>
    </row>
    <row r="18" spans="1:15" ht="12.75">
      <c r="A18" s="5" t="str">
        <f>A17</f>
        <v>WR-46</v>
      </c>
      <c r="B18" s="5" t="s">
        <v>22</v>
      </c>
      <c r="C18" s="5" t="s">
        <v>20</v>
      </c>
      <c r="D18" s="6">
        <v>0.44027777777777777</v>
      </c>
      <c r="E18" s="6">
        <v>0.48194444444444445</v>
      </c>
      <c r="F18" s="5">
        <v>516276</v>
      </c>
      <c r="G18" s="5">
        <v>146.565</v>
      </c>
      <c r="H18" s="5">
        <v>146.884</v>
      </c>
      <c r="I18" s="5">
        <f>H18-G18</f>
        <v>0.3189999999999884</v>
      </c>
      <c r="J18" s="5">
        <f>I18-'WR-50'!I22</f>
        <v>0.27549999999999386</v>
      </c>
      <c r="K18" s="5">
        <v>16.45</v>
      </c>
      <c r="L18" s="5">
        <v>60</v>
      </c>
      <c r="M18" s="8">
        <f>1000*I18/(L18*K18)</f>
        <v>0.32320162107394973</v>
      </c>
      <c r="N18" s="8">
        <f>1000*J18/(L18*K18)</f>
        <v>0.2791286727456878</v>
      </c>
      <c r="O18" s="17"/>
    </row>
    <row r="19" spans="1:15" ht="12.75">
      <c r="A19" s="5" t="str">
        <f>A18</f>
        <v>WR-46</v>
      </c>
      <c r="B19" s="5" t="s">
        <v>23</v>
      </c>
      <c r="C19" s="5" t="s">
        <v>18</v>
      </c>
      <c r="D19" s="6">
        <v>0.44027777777777777</v>
      </c>
      <c r="E19" s="6">
        <v>0.48194444444444445</v>
      </c>
      <c r="F19" s="5">
        <v>516277</v>
      </c>
      <c r="G19" s="5">
        <v>147.889</v>
      </c>
      <c r="H19" s="5">
        <v>148.26</v>
      </c>
      <c r="I19" s="5">
        <f>H19-G19</f>
        <v>0.3709999999999809</v>
      </c>
      <c r="J19" s="5">
        <f>I19-'WR-50'!I22</f>
        <v>0.32749999999998636</v>
      </c>
      <c r="K19" s="5">
        <v>16.88</v>
      </c>
      <c r="L19" s="5">
        <v>60</v>
      </c>
      <c r="M19" s="8">
        <f>1000*I19/(L19*K19)</f>
        <v>0.366311216429681</v>
      </c>
      <c r="N19" s="8">
        <f>1000*J19/(L19*K19)</f>
        <v>0.32336097946286174</v>
      </c>
      <c r="O19" s="17"/>
    </row>
    <row r="20" spans="1:15" ht="12.75">
      <c r="A20" s="5" t="str">
        <f>A19</f>
        <v>WR-46</v>
      </c>
      <c r="B20" s="5" t="s">
        <v>30</v>
      </c>
      <c r="C20" s="5" t="s">
        <v>18</v>
      </c>
      <c r="D20" s="6">
        <v>0.44027777777777777</v>
      </c>
      <c r="E20" s="6">
        <v>0.48194444444444445</v>
      </c>
      <c r="F20" s="5">
        <v>516278</v>
      </c>
      <c r="G20" s="5">
        <v>147.418</v>
      </c>
      <c r="H20" s="5">
        <v>147.813</v>
      </c>
      <c r="I20" s="5">
        <f>H20-G20</f>
        <v>0.3949999999999818</v>
      </c>
      <c r="J20" s="5">
        <f>I20-'WR-50'!I22</f>
        <v>0.35149999999998727</v>
      </c>
      <c r="K20" s="5">
        <v>16.46</v>
      </c>
      <c r="L20" s="5">
        <v>60</v>
      </c>
      <c r="M20" s="8">
        <f>1000*I20/(L20*K20)</f>
        <v>0.39995949777235906</v>
      </c>
      <c r="N20" s="8">
        <f>1000*J20/(L20*K20)</f>
        <v>0.3559133252328749</v>
      </c>
      <c r="O20" s="19">
        <f>P24/P25</f>
        <v>0.8186036973273788</v>
      </c>
    </row>
    <row r="22" ht="12.75">
      <c r="P22" s="8"/>
    </row>
    <row r="23" ht="12.75">
      <c r="P23" s="8"/>
    </row>
    <row r="24" spans="12:16" ht="12.75">
      <c r="L24" s="5" t="s">
        <v>168</v>
      </c>
      <c r="P24" s="8">
        <f>AVERAGE(N17:N18)</f>
        <v>0.27802822866170723</v>
      </c>
    </row>
    <row r="25" spans="12:16" ht="12.75">
      <c r="L25" s="5" t="s">
        <v>169</v>
      </c>
      <c r="P25" s="8">
        <f>AVERAGE(N19:N20)</f>
        <v>0.3396371523478683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1" width="9.140625" style="5" customWidth="1"/>
    <col min="12" max="12" width="20.7109375" style="5" customWidth="1"/>
    <col min="13" max="16384" width="9.140625" style="5" customWidth="1"/>
  </cols>
  <sheetData>
    <row r="1" spans="1:13" ht="12.75">
      <c r="A1" s="2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104</v>
      </c>
      <c r="B6" s="2"/>
      <c r="C6" s="2"/>
      <c r="D6" s="2"/>
      <c r="E6" s="2"/>
      <c r="F6" s="2" t="s">
        <v>108</v>
      </c>
      <c r="G6" s="2"/>
      <c r="H6" s="2"/>
      <c r="I6" s="2"/>
      <c r="J6" s="2"/>
      <c r="K6" s="2"/>
      <c r="L6" s="2"/>
      <c r="M6" s="20"/>
    </row>
    <row r="7" spans="1:13" ht="12.75">
      <c r="A7" s="2" t="s">
        <v>116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118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106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82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117</v>
      </c>
      <c r="B15" s="5" t="s">
        <v>71</v>
      </c>
      <c r="C15" s="5" t="s">
        <v>18</v>
      </c>
      <c r="D15" s="6">
        <v>0.4909722222222222</v>
      </c>
      <c r="E15" s="6">
        <v>0.5743055555555555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120</v>
      </c>
      <c r="M15" s="8">
        <v>1.17</v>
      </c>
      <c r="N15" s="5" t="s">
        <v>19</v>
      </c>
      <c r="O15" s="12" t="s">
        <v>19</v>
      </c>
    </row>
    <row r="16" spans="1:15" ht="12.75">
      <c r="A16" s="5" t="str">
        <f>A15</f>
        <v>WR-47</v>
      </c>
      <c r="B16" s="5" t="s">
        <v>72</v>
      </c>
      <c r="C16" s="5" t="s">
        <v>20</v>
      </c>
      <c r="D16" s="6">
        <v>0.4909722222222222</v>
      </c>
      <c r="E16" s="6">
        <v>0.5743055555555555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120</v>
      </c>
      <c r="M16" s="8">
        <v>1</v>
      </c>
      <c r="N16" s="5" t="s">
        <v>19</v>
      </c>
      <c r="O16" s="15">
        <f>M16/M15</f>
        <v>0.8547008547008548</v>
      </c>
    </row>
    <row r="17" spans="1:15" ht="12.75">
      <c r="A17" s="5" t="str">
        <f>A16</f>
        <v>WR-47</v>
      </c>
      <c r="B17" s="5" t="s">
        <v>21</v>
      </c>
      <c r="C17" s="5" t="s">
        <v>20</v>
      </c>
      <c r="D17" s="6">
        <v>0.4909722222222222</v>
      </c>
      <c r="E17" s="6">
        <v>0.5743055555555555</v>
      </c>
      <c r="F17" s="23">
        <v>516279</v>
      </c>
      <c r="G17" s="23">
        <v>145.694</v>
      </c>
      <c r="H17" s="23">
        <v>146.227</v>
      </c>
      <c r="I17" s="5">
        <f>H17-G17</f>
        <v>0.5330000000000155</v>
      </c>
      <c r="J17" s="5">
        <f>I17-'WR-50'!I22</f>
        <v>0.4895000000000209</v>
      </c>
      <c r="K17" s="5">
        <v>16.34</v>
      </c>
      <c r="L17" s="5">
        <v>120</v>
      </c>
      <c r="M17" s="8">
        <f>1000*I17/(L17*K17)</f>
        <v>0.27182782537740485</v>
      </c>
      <c r="N17" s="8">
        <f>1000*J17/(L17*K17)</f>
        <v>0.24964300285598784</v>
      </c>
      <c r="O17" s="17"/>
    </row>
    <row r="18" spans="1:15" ht="12.75">
      <c r="A18" s="5" t="str">
        <f>A17</f>
        <v>WR-47</v>
      </c>
      <c r="B18" s="5" t="s">
        <v>22</v>
      </c>
      <c r="C18" s="5" t="s">
        <v>20</v>
      </c>
      <c r="D18" s="6">
        <v>0.4909722222222222</v>
      </c>
      <c r="E18" s="6">
        <v>0.5743055555555555</v>
      </c>
      <c r="F18" s="5">
        <v>516280</v>
      </c>
      <c r="G18" s="5">
        <v>149.578</v>
      </c>
      <c r="H18" s="5">
        <v>150.156</v>
      </c>
      <c r="I18" s="5">
        <f>H18-G18</f>
        <v>0.578000000000003</v>
      </c>
      <c r="J18" s="5">
        <f>I18-'WR-50'!I22</f>
        <v>0.5345000000000084</v>
      </c>
      <c r="K18" s="5">
        <v>16.45</v>
      </c>
      <c r="L18" s="5">
        <v>120</v>
      </c>
      <c r="M18" s="8">
        <f>1000*I18/(L18*K18)</f>
        <v>0.2928064842958475</v>
      </c>
      <c r="N18" s="8">
        <f>1000*J18/(L18*K18)</f>
        <v>0.27077001013171653</v>
      </c>
      <c r="O18" s="17"/>
    </row>
    <row r="19" spans="1:15" ht="12.75">
      <c r="A19" s="5" t="str">
        <f>A18</f>
        <v>WR-47</v>
      </c>
      <c r="B19" s="5" t="s">
        <v>23</v>
      </c>
      <c r="C19" s="5" t="s">
        <v>18</v>
      </c>
      <c r="D19" s="6">
        <v>0.4909722222222222</v>
      </c>
      <c r="E19" s="6">
        <v>0.5743055555555555</v>
      </c>
      <c r="F19" s="5">
        <v>516281</v>
      </c>
      <c r="G19" s="5">
        <v>146.705</v>
      </c>
      <c r="H19" s="5">
        <v>147.899</v>
      </c>
      <c r="I19" s="5">
        <f>H19-G19</f>
        <v>1.1939999999999884</v>
      </c>
      <c r="J19" s="5">
        <f>I19-'WR-50'!I22</f>
        <v>1.1504999999999939</v>
      </c>
      <c r="K19" s="5">
        <v>16.88</v>
      </c>
      <c r="L19" s="5">
        <v>120</v>
      </c>
      <c r="M19" s="8">
        <f>1000*I19/(L19*K19)</f>
        <v>0.5894549763033118</v>
      </c>
      <c r="N19" s="8">
        <f>1000*J19/(L19*K19)</f>
        <v>0.5679798578199022</v>
      </c>
      <c r="O19" s="17"/>
    </row>
    <row r="20" spans="1:15" ht="12.75">
      <c r="A20" s="5" t="str">
        <f>A19</f>
        <v>WR-47</v>
      </c>
      <c r="B20" s="5" t="s">
        <v>30</v>
      </c>
      <c r="C20" s="5" t="s">
        <v>18</v>
      </c>
      <c r="D20" s="6">
        <v>0.4909722222222222</v>
      </c>
      <c r="E20" s="6">
        <v>0.5743055555555555</v>
      </c>
      <c r="F20" s="5">
        <v>516282</v>
      </c>
      <c r="G20" s="5">
        <v>145.382</v>
      </c>
      <c r="H20" s="5">
        <v>146.228</v>
      </c>
      <c r="I20" s="5">
        <f>H20-G20</f>
        <v>0.8460000000000036</v>
      </c>
      <c r="J20" s="5">
        <f>I20-'WR-50'!I22</f>
        <v>0.8025000000000091</v>
      </c>
      <c r="K20" s="5">
        <v>16.46</v>
      </c>
      <c r="L20" s="5">
        <v>120</v>
      </c>
      <c r="M20" s="8">
        <f>1000*I20/(L20*K20)</f>
        <v>0.42831105710814277</v>
      </c>
      <c r="N20" s="8">
        <f>1000*J20/(L20*K20)</f>
        <v>0.4062879708384007</v>
      </c>
      <c r="O20" s="19">
        <f>P24/P25</f>
        <v>0.5341580597035445</v>
      </c>
    </row>
    <row r="24" spans="12:16" ht="12.75">
      <c r="L24" s="5" t="s">
        <v>168</v>
      </c>
      <c r="P24" s="8">
        <f>AVERAGE(N17:N18)</f>
        <v>0.2602065064938522</v>
      </c>
    </row>
    <row r="25" spans="12:16" ht="12.75">
      <c r="L25" s="5" t="s">
        <v>169</v>
      </c>
      <c r="P25" s="8">
        <f>AVERAGE(N19:N20)</f>
        <v>0.48713391432915143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104</v>
      </c>
      <c r="B6" s="2"/>
      <c r="C6" s="2"/>
      <c r="D6" s="2"/>
      <c r="E6" s="2"/>
      <c r="F6" s="2" t="s">
        <v>108</v>
      </c>
      <c r="G6" s="2"/>
      <c r="H6" s="2"/>
      <c r="I6" s="2"/>
      <c r="J6" s="2"/>
      <c r="K6" s="2"/>
      <c r="L6" s="2"/>
      <c r="M6" s="20"/>
    </row>
    <row r="7" spans="1:13" ht="12.75">
      <c r="A7" s="2" t="s">
        <v>83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119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81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106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82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122</v>
      </c>
      <c r="B15" s="5" t="s">
        <v>71</v>
      </c>
      <c r="C15" s="5" t="s">
        <v>18</v>
      </c>
      <c r="D15" s="6">
        <v>0.5805555555555556</v>
      </c>
      <c r="E15" s="6">
        <v>0.5944444444444444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20</v>
      </c>
      <c r="M15" s="8">
        <v>4.01</v>
      </c>
      <c r="N15" s="5" t="s">
        <v>19</v>
      </c>
      <c r="O15" s="12" t="s">
        <v>19</v>
      </c>
    </row>
    <row r="16" spans="1:15" ht="12.75">
      <c r="A16" s="5" t="str">
        <f>A15</f>
        <v>WR-48</v>
      </c>
      <c r="B16" s="5" t="s">
        <v>72</v>
      </c>
      <c r="C16" s="5" t="s">
        <v>20</v>
      </c>
      <c r="D16" s="6">
        <v>0.5805555555555556</v>
      </c>
      <c r="E16" s="6">
        <v>0.5944444444444444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20</v>
      </c>
      <c r="M16" s="8">
        <v>1.46</v>
      </c>
      <c r="N16" s="5" t="s">
        <v>19</v>
      </c>
      <c r="O16" s="15">
        <f>M16/M15</f>
        <v>0.3640897755610973</v>
      </c>
    </row>
    <row r="17" spans="1:15" ht="12.75">
      <c r="A17" s="5" t="str">
        <f>A16</f>
        <v>WR-48</v>
      </c>
      <c r="B17" s="5" t="s">
        <v>21</v>
      </c>
      <c r="C17" s="5" t="s">
        <v>20</v>
      </c>
      <c r="D17" s="6">
        <v>0.5805555555555556</v>
      </c>
      <c r="E17" s="6">
        <v>0.5944444444444444</v>
      </c>
      <c r="F17" s="23">
        <v>516283</v>
      </c>
      <c r="G17" s="23">
        <v>147.044</v>
      </c>
      <c r="H17" s="23">
        <v>147.229</v>
      </c>
      <c r="I17" s="5">
        <f>H17-G17</f>
        <v>0.18500000000000227</v>
      </c>
      <c r="J17" s="5">
        <f>I17-'WR-50'!I22</f>
        <v>0.14150000000000773</v>
      </c>
      <c r="K17" s="5">
        <v>16.34</v>
      </c>
      <c r="L17" s="5">
        <v>20</v>
      </c>
      <c r="M17" s="8">
        <f>1000*I17/(L17*K17)</f>
        <v>0.566095471236237</v>
      </c>
      <c r="N17" s="8">
        <f>1000*J17/(L17*K17)</f>
        <v>0.4329865361077348</v>
      </c>
      <c r="O17" s="17"/>
    </row>
    <row r="18" spans="1:15" ht="12.75">
      <c r="A18" s="5" t="str">
        <f>A17</f>
        <v>WR-48</v>
      </c>
      <c r="B18" s="5" t="s">
        <v>22</v>
      </c>
      <c r="C18" s="5" t="s">
        <v>20</v>
      </c>
      <c r="D18" s="6">
        <v>0.5805555555555556</v>
      </c>
      <c r="E18" s="6">
        <v>0.5944444444444444</v>
      </c>
      <c r="F18" s="5">
        <f>F17+1</f>
        <v>516284</v>
      </c>
      <c r="G18" s="5">
        <v>146.599</v>
      </c>
      <c r="H18" s="5">
        <v>146.791</v>
      </c>
      <c r="I18" s="5">
        <f>H18-G18</f>
        <v>0.19200000000000728</v>
      </c>
      <c r="J18" s="5">
        <f>I18-'WR-50'!I22</f>
        <v>0.14850000000001273</v>
      </c>
      <c r="K18" s="5">
        <v>16.45</v>
      </c>
      <c r="L18" s="5">
        <v>20</v>
      </c>
      <c r="M18" s="8">
        <f>1000*I18/(L18*K18)</f>
        <v>0.5835866261398397</v>
      </c>
      <c r="N18" s="8">
        <f>1000*J18/(L18*K18)</f>
        <v>0.4513677811550539</v>
      </c>
      <c r="O18" s="17"/>
    </row>
    <row r="19" spans="1:15" ht="12.75">
      <c r="A19" s="5" t="str">
        <f>A18</f>
        <v>WR-48</v>
      </c>
      <c r="B19" s="5" t="s">
        <v>23</v>
      </c>
      <c r="C19" s="5" t="s">
        <v>18</v>
      </c>
      <c r="D19" s="6">
        <v>0.5805555555555556</v>
      </c>
      <c r="E19" s="6">
        <v>0.5944444444444444</v>
      </c>
      <c r="F19" s="5">
        <f>F18+1</f>
        <v>516285</v>
      </c>
      <c r="G19" s="5">
        <v>146.178</v>
      </c>
      <c r="H19" s="5">
        <v>147.486</v>
      </c>
      <c r="I19" s="5">
        <f>H19-G19</f>
        <v>1.3079999999999927</v>
      </c>
      <c r="J19" s="5">
        <f>I19-'WR-50'!I22</f>
        <v>1.2644999999999982</v>
      </c>
      <c r="K19" s="5">
        <v>16.88</v>
      </c>
      <c r="L19" s="5">
        <v>20</v>
      </c>
      <c r="M19" s="8">
        <f>1000*I19/(L19*K19)</f>
        <v>3.8744075829383675</v>
      </c>
      <c r="N19" s="8">
        <f>1000*J19/(L19*K19)</f>
        <v>3.7455568720379095</v>
      </c>
      <c r="O19" s="17"/>
    </row>
    <row r="20" spans="1:15" ht="12.75">
      <c r="A20" s="5" t="str">
        <f>A19</f>
        <v>WR-48</v>
      </c>
      <c r="B20" s="5" t="s">
        <v>30</v>
      </c>
      <c r="C20" s="5" t="s">
        <v>18</v>
      </c>
      <c r="D20" s="6">
        <v>0.5805555555555556</v>
      </c>
      <c r="E20" s="6">
        <v>0.5944444444444444</v>
      </c>
      <c r="F20" s="5">
        <f>F19+1</f>
        <v>516286</v>
      </c>
      <c r="G20" s="5">
        <v>145.17</v>
      </c>
      <c r="H20" s="5">
        <v>146.389</v>
      </c>
      <c r="I20" s="5">
        <f>H20-G20</f>
        <v>1.2190000000000225</v>
      </c>
      <c r="J20" s="5">
        <f>I20-'WR-50'!I22</f>
        <v>1.175500000000028</v>
      </c>
      <c r="K20" s="5">
        <v>16.46</v>
      </c>
      <c r="L20" s="5">
        <v>20</v>
      </c>
      <c r="M20" s="8">
        <f>1000*I20/(L20*K20)</f>
        <v>3.7029161603888894</v>
      </c>
      <c r="N20" s="8">
        <f>1000*J20/(L20*K20)</f>
        <v>3.570777642770437</v>
      </c>
      <c r="O20" s="19">
        <f>P24/P25</f>
        <v>0.1208739588755606</v>
      </c>
    </row>
    <row r="24" spans="12:17" ht="12.75">
      <c r="L24" s="5" t="s">
        <v>168</v>
      </c>
      <c r="P24" s="8">
        <f>AVERAGE(N17:N18)</f>
        <v>0.44217715863139434</v>
      </c>
      <c r="Q24" s="8"/>
    </row>
    <row r="25" spans="12:17" ht="12.75">
      <c r="L25" s="5" t="s">
        <v>169</v>
      </c>
      <c r="P25" s="8">
        <f>AVERAGE(N19:N20)</f>
        <v>3.6581672574041733</v>
      </c>
      <c r="Q25" s="8"/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104</v>
      </c>
      <c r="B6" s="2"/>
      <c r="C6" s="2"/>
      <c r="D6" s="2"/>
      <c r="E6" s="2"/>
      <c r="F6" s="2" t="s">
        <v>120</v>
      </c>
      <c r="G6" s="2"/>
      <c r="H6" s="2"/>
      <c r="I6" s="2"/>
      <c r="J6" s="2"/>
      <c r="K6" s="2"/>
      <c r="L6" s="2"/>
      <c r="M6" s="20"/>
    </row>
    <row r="7" spans="1:13" ht="12.75">
      <c r="A7" s="2" t="s">
        <v>83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123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81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106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125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124</v>
      </c>
      <c r="B15" s="5" t="s">
        <v>71</v>
      </c>
      <c r="C15" s="5" t="s">
        <v>18</v>
      </c>
      <c r="D15" s="6">
        <v>0.6</v>
      </c>
      <c r="E15" s="6">
        <v>0.6138888888888888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20</v>
      </c>
      <c r="M15" s="8">
        <v>4.6</v>
      </c>
      <c r="N15" s="5" t="s">
        <v>19</v>
      </c>
      <c r="O15" s="12" t="s">
        <v>19</v>
      </c>
    </row>
    <row r="16" spans="1:15" ht="12.75">
      <c r="A16" s="5" t="str">
        <f>A15</f>
        <v>WR-49</v>
      </c>
      <c r="B16" s="5" t="s">
        <v>72</v>
      </c>
      <c r="C16" s="5" t="s">
        <v>20</v>
      </c>
      <c r="D16" s="6">
        <v>0.6</v>
      </c>
      <c r="E16" s="6">
        <v>0.6138888888888888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20</v>
      </c>
      <c r="M16" s="8">
        <v>1.16</v>
      </c>
      <c r="N16" s="5" t="s">
        <v>19</v>
      </c>
      <c r="O16" s="15">
        <f>M16/M15</f>
        <v>0.25217391304347825</v>
      </c>
    </row>
    <row r="17" spans="1:15" ht="12.75">
      <c r="A17" s="5" t="str">
        <f>A16</f>
        <v>WR-49</v>
      </c>
      <c r="B17" s="5" t="s">
        <v>21</v>
      </c>
      <c r="C17" s="5" t="s">
        <v>20</v>
      </c>
      <c r="D17" s="6">
        <v>0.6</v>
      </c>
      <c r="E17" s="6">
        <v>0.6138888888888888</v>
      </c>
      <c r="F17" s="23">
        <v>516287</v>
      </c>
      <c r="G17" s="23">
        <v>147.435</v>
      </c>
      <c r="H17" s="23">
        <v>147.614</v>
      </c>
      <c r="I17" s="5">
        <f>H17-G17</f>
        <v>0.17900000000000205</v>
      </c>
      <c r="J17" s="5">
        <f>I17-'WR-50'!I22</f>
        <v>0.1355000000000075</v>
      </c>
      <c r="K17" s="5">
        <v>16.34</v>
      </c>
      <c r="L17" s="5">
        <v>20</v>
      </c>
      <c r="M17" s="8">
        <f>1000*I17/(L17*K17)</f>
        <v>0.5477356181150613</v>
      </c>
      <c r="N17" s="8">
        <f>1000*J17/(L17*K17)</f>
        <v>0.4146266829865591</v>
      </c>
      <c r="O17" s="17"/>
    </row>
    <row r="18" spans="1:15" ht="12.75">
      <c r="A18" s="5" t="str">
        <f>A17</f>
        <v>WR-49</v>
      </c>
      <c r="B18" s="5" t="s">
        <v>22</v>
      </c>
      <c r="C18" s="5" t="s">
        <v>20</v>
      </c>
      <c r="D18" s="6">
        <v>0.6</v>
      </c>
      <c r="E18" s="6">
        <v>0.6138888888888888</v>
      </c>
      <c r="F18" s="5">
        <f>F17+1</f>
        <v>516288</v>
      </c>
      <c r="G18" s="5">
        <v>146.146</v>
      </c>
      <c r="H18" s="5">
        <v>146.322</v>
      </c>
      <c r="I18" s="5">
        <f>H18-G18</f>
        <v>0.17600000000001614</v>
      </c>
      <c r="J18" s="5">
        <f>I18-'WR-50'!I22</f>
        <v>0.1325000000000216</v>
      </c>
      <c r="K18" s="5">
        <v>16.45</v>
      </c>
      <c r="L18" s="5">
        <v>20</v>
      </c>
      <c r="M18" s="8">
        <f>1000*I18/(L18*K18)</f>
        <v>0.5349544072948819</v>
      </c>
      <c r="N18" s="8">
        <f>1000*J18/(L18*K18)</f>
        <v>0.40273556231009605</v>
      </c>
      <c r="O18" s="17"/>
    </row>
    <row r="19" spans="1:15" ht="12.75">
      <c r="A19" s="5" t="str">
        <f>A18</f>
        <v>WR-49</v>
      </c>
      <c r="B19" s="5" t="s">
        <v>23</v>
      </c>
      <c r="C19" s="5" t="s">
        <v>18</v>
      </c>
      <c r="D19" s="6">
        <v>0.6</v>
      </c>
      <c r="E19" s="6">
        <v>0.6138888888888888</v>
      </c>
      <c r="F19" s="5">
        <f>F18+1</f>
        <v>516289</v>
      </c>
      <c r="G19" s="5">
        <v>149.188</v>
      </c>
      <c r="H19" s="5">
        <v>150.925</v>
      </c>
      <c r="I19" s="5">
        <f>H19-G19</f>
        <v>1.7370000000000232</v>
      </c>
      <c r="J19" s="5">
        <f>I19-'WR-50'!I22</f>
        <v>1.6935000000000286</v>
      </c>
      <c r="K19" s="5">
        <v>16.88</v>
      </c>
      <c r="L19" s="5">
        <v>20</v>
      </c>
      <c r="M19" s="8">
        <f>1000*I19/(L19*K19)</f>
        <v>5.145142180094856</v>
      </c>
      <c r="N19" s="8">
        <f>1000*J19/(L19*K19)</f>
        <v>5.016291469194398</v>
      </c>
      <c r="O19" s="17"/>
    </row>
    <row r="20" spans="1:15" ht="12.75">
      <c r="A20" s="5" t="str">
        <f>A19</f>
        <v>WR-49</v>
      </c>
      <c r="B20" s="5" t="s">
        <v>30</v>
      </c>
      <c r="C20" s="5" t="s">
        <v>18</v>
      </c>
      <c r="D20" s="6">
        <v>0.6</v>
      </c>
      <c r="E20" s="6">
        <v>0.6138888888888888</v>
      </c>
      <c r="F20" s="5">
        <f>F19+1</f>
        <v>516290</v>
      </c>
      <c r="G20" s="5">
        <v>149.798</v>
      </c>
      <c r="H20" s="5">
        <v>151.351</v>
      </c>
      <c r="I20" s="5">
        <f>H20-G20</f>
        <v>1.5529999999999973</v>
      </c>
      <c r="J20" s="5">
        <f>I20-'WR-50'!I22</f>
        <v>1.5095000000000027</v>
      </c>
      <c r="K20" s="5">
        <v>16.46</v>
      </c>
      <c r="L20" s="5">
        <v>20</v>
      </c>
      <c r="M20" s="8">
        <f>1000*I20/(L20*K20)</f>
        <v>4.71749696233292</v>
      </c>
      <c r="N20" s="8">
        <f>1000*J20/(L20*K20)</f>
        <v>4.585358444714467</v>
      </c>
      <c r="O20" s="19">
        <f>P24/P25</f>
        <v>0.08512727006559898</v>
      </c>
    </row>
    <row r="24" spans="12:16" ht="12.75">
      <c r="L24" s="5" t="s">
        <v>168</v>
      </c>
      <c r="P24" s="8">
        <f>AVERAGE(N17:N18)</f>
        <v>0.40868112264832757</v>
      </c>
    </row>
    <row r="25" spans="12:16" ht="12.75">
      <c r="L25" s="5" t="s">
        <v>169</v>
      </c>
      <c r="P25" s="8">
        <f>AVERAGE(N19:N20)</f>
        <v>4.800824956954433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104</v>
      </c>
      <c r="B6" s="2"/>
      <c r="C6" s="2"/>
      <c r="D6" s="2"/>
      <c r="E6" s="2"/>
      <c r="F6" s="2" t="s">
        <v>126</v>
      </c>
      <c r="G6" s="2"/>
      <c r="H6" s="2"/>
      <c r="I6" s="2"/>
      <c r="J6" s="2"/>
      <c r="K6" s="2"/>
      <c r="L6" s="2"/>
      <c r="M6" s="20"/>
    </row>
    <row r="7" spans="1:13" ht="12.75">
      <c r="A7" s="2" t="s">
        <v>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123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101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127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98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9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</row>
    <row r="15" spans="1:13" ht="12.75">
      <c r="A15" s="5" t="s">
        <v>128</v>
      </c>
      <c r="B15" s="5" t="s">
        <v>71</v>
      </c>
      <c r="C15" s="5" t="s">
        <v>18</v>
      </c>
      <c r="D15" s="14" t="s">
        <v>97</v>
      </c>
      <c r="E15" s="14" t="s">
        <v>97</v>
      </c>
      <c r="F15" s="5" t="s">
        <v>19</v>
      </c>
      <c r="G15" s="5" t="s">
        <v>19</v>
      </c>
      <c r="H15" s="5" t="s">
        <v>19</v>
      </c>
      <c r="I15" s="5" t="s">
        <v>19</v>
      </c>
      <c r="L15" s="14"/>
      <c r="M15" s="14"/>
    </row>
    <row r="16" spans="1:13" ht="12.75">
      <c r="A16" s="5" t="str">
        <f>A15</f>
        <v>WR-50</v>
      </c>
      <c r="B16" s="5" t="s">
        <v>72</v>
      </c>
      <c r="C16" s="5" t="s">
        <v>20</v>
      </c>
      <c r="D16" s="14" t="s">
        <v>97</v>
      </c>
      <c r="E16" s="14" t="s">
        <v>97</v>
      </c>
      <c r="F16" s="5" t="s">
        <v>19</v>
      </c>
      <c r="G16" s="5" t="s">
        <v>19</v>
      </c>
      <c r="H16" s="5" t="s">
        <v>19</v>
      </c>
      <c r="I16" s="5" t="s">
        <v>19</v>
      </c>
      <c r="L16" s="14"/>
      <c r="M16" s="14"/>
    </row>
    <row r="17" spans="1:12" ht="12.75">
      <c r="A17" s="5" t="str">
        <f>A16</f>
        <v>WR-50</v>
      </c>
      <c r="B17" s="5" t="s">
        <v>21</v>
      </c>
      <c r="C17" s="5" t="s">
        <v>20</v>
      </c>
      <c r="D17" s="14" t="s">
        <v>97</v>
      </c>
      <c r="E17" s="14" t="s">
        <v>97</v>
      </c>
      <c r="F17" s="23">
        <v>516291</v>
      </c>
      <c r="G17" s="5">
        <v>147.055</v>
      </c>
      <c r="H17" s="5">
        <v>147.099</v>
      </c>
      <c r="I17" s="5">
        <f>H17-G17</f>
        <v>0.04399999999998272</v>
      </c>
      <c r="L17" s="14"/>
    </row>
    <row r="18" spans="1:12" ht="12.75">
      <c r="A18" s="5" t="str">
        <f>A17</f>
        <v>WR-50</v>
      </c>
      <c r="B18" s="5" t="s">
        <v>22</v>
      </c>
      <c r="C18" s="5" t="s">
        <v>20</v>
      </c>
      <c r="D18" s="14" t="s">
        <v>97</v>
      </c>
      <c r="E18" s="14" t="s">
        <v>97</v>
      </c>
      <c r="F18" s="5">
        <f>F17+1</f>
        <v>516292</v>
      </c>
      <c r="G18" s="5">
        <v>147.77</v>
      </c>
      <c r="H18" s="5">
        <v>147.805</v>
      </c>
      <c r="I18" s="5">
        <f>H18-G18</f>
        <v>0.03499999999999659</v>
      </c>
      <c r="L18" s="14"/>
    </row>
    <row r="19" spans="1:12" ht="12.75">
      <c r="A19" s="5" t="str">
        <f>A18</f>
        <v>WR-50</v>
      </c>
      <c r="B19" s="5" t="s">
        <v>23</v>
      </c>
      <c r="C19" s="5" t="s">
        <v>18</v>
      </c>
      <c r="D19" s="14" t="s">
        <v>97</v>
      </c>
      <c r="E19" s="14" t="s">
        <v>97</v>
      </c>
      <c r="F19" s="5">
        <f>F18+1</f>
        <v>516293</v>
      </c>
      <c r="G19" s="5">
        <v>146.815</v>
      </c>
      <c r="H19" s="5">
        <v>146.856</v>
      </c>
      <c r="I19" s="5">
        <f>H19-G19</f>
        <v>0.04099999999999682</v>
      </c>
      <c r="L19" s="14"/>
    </row>
    <row r="20" spans="1:12" ht="12.75">
      <c r="A20" s="5" t="str">
        <f>A19</f>
        <v>WR-50</v>
      </c>
      <c r="B20" s="5" t="s">
        <v>30</v>
      </c>
      <c r="C20" s="5" t="s">
        <v>18</v>
      </c>
      <c r="D20" s="14" t="s">
        <v>97</v>
      </c>
      <c r="E20" s="14" t="s">
        <v>97</v>
      </c>
      <c r="F20" s="5">
        <f>F19+1</f>
        <v>516294</v>
      </c>
      <c r="G20" s="5">
        <v>147.432</v>
      </c>
      <c r="H20" s="5">
        <v>147.486</v>
      </c>
      <c r="I20" s="5">
        <f>H20-G20</f>
        <v>0.054000000000002046</v>
      </c>
      <c r="L20" s="14"/>
    </row>
    <row r="22" spans="9:10" ht="12.75">
      <c r="I22" s="5">
        <f>AVERAGE(I17:I20)</f>
        <v>0.04349999999999454</v>
      </c>
      <c r="J22" s="5" t="s">
        <v>167</v>
      </c>
    </row>
    <row r="25" ht="20.25">
      <c r="A25" s="28" t="s">
        <v>129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104</v>
      </c>
      <c r="B6" s="2"/>
      <c r="C6" s="2"/>
      <c r="D6" s="2"/>
      <c r="E6" s="2"/>
      <c r="F6" s="2" t="s">
        <v>120</v>
      </c>
      <c r="G6" s="2"/>
      <c r="H6" s="2"/>
      <c r="I6" s="2"/>
      <c r="J6" s="2"/>
      <c r="K6" s="2"/>
      <c r="L6" s="2"/>
      <c r="M6" s="20"/>
    </row>
    <row r="7" spans="1:13" ht="12.75">
      <c r="A7" s="2" t="s">
        <v>73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131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61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132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133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134</v>
      </c>
      <c r="B15" s="5" t="s">
        <v>71</v>
      </c>
      <c r="C15" s="5" t="s">
        <v>18</v>
      </c>
      <c r="D15" s="6">
        <v>0.4895833333333333</v>
      </c>
      <c r="E15" s="6">
        <v>0.517361111111111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4">
        <v>40</v>
      </c>
      <c r="M15" s="8">
        <v>2.53</v>
      </c>
      <c r="N15" s="5" t="s">
        <v>19</v>
      </c>
      <c r="O15" s="12" t="s">
        <v>19</v>
      </c>
    </row>
    <row r="16" spans="1:15" ht="12.75">
      <c r="A16" s="5" t="str">
        <f>A15</f>
        <v>WR-51</v>
      </c>
      <c r="B16" s="5" t="s">
        <v>72</v>
      </c>
      <c r="C16" s="5" t="s">
        <v>20</v>
      </c>
      <c r="D16" s="6">
        <v>0.4895833333333333</v>
      </c>
      <c r="E16" s="6">
        <v>0.517361111111111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4">
        <v>40</v>
      </c>
      <c r="M16" s="8">
        <v>0.385</v>
      </c>
      <c r="N16" s="5" t="s">
        <v>19</v>
      </c>
      <c r="O16" s="15">
        <f>M16/M15</f>
        <v>0.15217391304347827</v>
      </c>
    </row>
    <row r="17" spans="1:15" ht="12.75">
      <c r="A17" s="5" t="str">
        <f>A16</f>
        <v>WR-51</v>
      </c>
      <c r="B17" s="5" t="s">
        <v>21</v>
      </c>
      <c r="C17" s="5" t="s">
        <v>20</v>
      </c>
      <c r="D17" s="6">
        <v>0.4895833333333333</v>
      </c>
      <c r="E17" s="6">
        <v>0.517361111111111</v>
      </c>
      <c r="F17" s="23">
        <v>516296</v>
      </c>
      <c r="G17" s="23">
        <v>147.384</v>
      </c>
      <c r="H17" s="23">
        <v>147.541</v>
      </c>
      <c r="I17" s="5">
        <f>H17-G17</f>
        <v>0.1570000000000107</v>
      </c>
      <c r="J17" s="5">
        <f>I17-'WR-55'!I22</f>
        <v>0.14875000000000682</v>
      </c>
      <c r="K17" s="5">
        <v>16.34</v>
      </c>
      <c r="L17" s="4">
        <v>40</v>
      </c>
      <c r="M17" s="8">
        <f>1000*I17/(L17*K17)</f>
        <v>0.24020807833538965</v>
      </c>
      <c r="N17" s="8">
        <f>1000*J17/(L17*K17)</f>
        <v>0.2275856793145759</v>
      </c>
      <c r="O17" s="17"/>
    </row>
    <row r="18" spans="1:15" ht="12.75">
      <c r="A18" s="5" t="str">
        <f>A17</f>
        <v>WR-51</v>
      </c>
      <c r="B18" s="5" t="s">
        <v>22</v>
      </c>
      <c r="C18" s="5" t="s">
        <v>20</v>
      </c>
      <c r="D18" s="6">
        <v>0.4895833333333333</v>
      </c>
      <c r="E18" s="6">
        <v>0.517361111111111</v>
      </c>
      <c r="F18" s="5">
        <f>F17+1</f>
        <v>516297</v>
      </c>
      <c r="G18" s="5">
        <v>148.034</v>
      </c>
      <c r="H18" s="5">
        <v>148.177</v>
      </c>
      <c r="I18" s="5">
        <f>H18-G18</f>
        <v>0.14300000000000068</v>
      </c>
      <c r="J18" s="5">
        <f>I18-'WR-55'!I22</f>
        <v>0.13474999999999682</v>
      </c>
      <c r="K18" s="5">
        <v>16.45</v>
      </c>
      <c r="L18" s="4">
        <v>40</v>
      </c>
      <c r="M18" s="8">
        <f>1000*I18/(L18*K18)</f>
        <v>0.21732522796352688</v>
      </c>
      <c r="N18" s="8">
        <f>1000*J18/(L18*K18)</f>
        <v>0.20478723404254837</v>
      </c>
      <c r="O18" s="17"/>
    </row>
    <row r="19" spans="1:15" ht="12.75">
      <c r="A19" s="5" t="str">
        <f>A18</f>
        <v>WR-51</v>
      </c>
      <c r="B19" s="5" t="s">
        <v>23</v>
      </c>
      <c r="C19" s="5" t="s">
        <v>18</v>
      </c>
      <c r="D19" s="6">
        <v>0.4895833333333333</v>
      </c>
      <c r="E19" s="6">
        <v>0.517361111111111</v>
      </c>
      <c r="F19" s="5">
        <f>F18+1</f>
        <v>516298</v>
      </c>
      <c r="G19" s="5">
        <v>148.619</v>
      </c>
      <c r="H19" s="5">
        <v>150.88</v>
      </c>
      <c r="I19" s="5">
        <f>H19-G19</f>
        <v>2.2609999999999957</v>
      </c>
      <c r="J19" s="5">
        <f>I19-'WR-55'!I22</f>
        <v>2.252749999999992</v>
      </c>
      <c r="K19" s="5">
        <v>16.88</v>
      </c>
      <c r="L19" s="4">
        <v>40</v>
      </c>
      <c r="M19" s="8">
        <f>1000*I19/(L19*K19)</f>
        <v>3.3486374407582873</v>
      </c>
      <c r="N19" s="8">
        <f>1000*J19/(L19*K19)</f>
        <v>3.3364188388625475</v>
      </c>
      <c r="O19" s="17"/>
    </row>
    <row r="20" spans="1:15" ht="12.75">
      <c r="A20" s="5" t="str">
        <f>A19</f>
        <v>WR-51</v>
      </c>
      <c r="B20" s="5" t="s">
        <v>30</v>
      </c>
      <c r="C20" s="5" t="s">
        <v>18</v>
      </c>
      <c r="D20" s="6">
        <v>0.4895833333333333</v>
      </c>
      <c r="E20" s="6">
        <v>0.517361111111111</v>
      </c>
      <c r="F20" s="5">
        <f>F19+1</f>
        <v>516299</v>
      </c>
      <c r="G20" s="5">
        <v>149.157</v>
      </c>
      <c r="H20" s="5">
        <v>151.075</v>
      </c>
      <c r="I20" s="5">
        <f>H20-G20</f>
        <v>1.917999999999978</v>
      </c>
      <c r="J20" s="5">
        <f>I20-'WR-55'!I22</f>
        <v>1.909749999999974</v>
      </c>
      <c r="K20" s="5">
        <v>16.46</v>
      </c>
      <c r="L20" s="4">
        <v>40</v>
      </c>
      <c r="M20" s="8">
        <f>1000*I20/(L20*K20)</f>
        <v>2.9131227217496622</v>
      </c>
      <c r="N20" s="8">
        <f>1000*J20/(L20*K20)</f>
        <v>2.9005923450789397</v>
      </c>
      <c r="O20" s="19">
        <f>P24/P25</f>
        <v>0.06932373545687402</v>
      </c>
    </row>
    <row r="24" spans="12:16" ht="12.75">
      <c r="L24" s="5" t="s">
        <v>168</v>
      </c>
      <c r="P24" s="8">
        <f>AVERAGE(N17:N18)</f>
        <v>0.21618645667856212</v>
      </c>
    </row>
    <row r="25" spans="12:16" ht="12.75">
      <c r="L25" s="5" t="s">
        <v>169</v>
      </c>
      <c r="P25" s="8">
        <f>AVERAGE(N19:N20)</f>
        <v>3.1185055919707434</v>
      </c>
    </row>
    <row r="26" ht="12.75">
      <c r="A26" s="5" t="s">
        <v>170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C1">
      <selection activeCell="J32" sqref="J32"/>
    </sheetView>
  </sheetViews>
  <sheetFormatPr defaultColWidth="9.140625" defaultRowHeight="12.75"/>
  <cols>
    <col min="1" max="12" width="9.140625" style="5" customWidth="1"/>
    <col min="13" max="13" width="12.7109375" style="5" customWidth="1"/>
    <col min="14" max="14" width="10.7109375" style="5" customWidth="1"/>
    <col min="15" max="16384" width="9.140625" style="5" customWidth="1"/>
  </cols>
  <sheetData>
    <row r="1" spans="1:13" ht="12.75">
      <c r="A1" s="2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104</v>
      </c>
      <c r="B6" s="2"/>
      <c r="C6" s="2"/>
      <c r="D6" s="2"/>
      <c r="E6" s="2"/>
      <c r="F6" s="2" t="s">
        <v>120</v>
      </c>
      <c r="G6" s="2"/>
      <c r="H6" s="2"/>
      <c r="I6" s="2"/>
      <c r="J6" s="2"/>
      <c r="K6" s="2"/>
      <c r="L6" s="2"/>
      <c r="M6" s="20"/>
    </row>
    <row r="7" spans="1:13" ht="12.75">
      <c r="A7" s="2" t="s">
        <v>73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61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132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133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135</v>
      </c>
      <c r="B15" s="5" t="s">
        <v>71</v>
      </c>
      <c r="C15" s="5" t="s">
        <v>18</v>
      </c>
      <c r="D15" s="6">
        <v>0.5277777777777778</v>
      </c>
      <c r="E15" s="6">
        <v>0.5555555555555556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4">
        <v>40</v>
      </c>
      <c r="M15" s="8">
        <v>2.5</v>
      </c>
      <c r="N15" s="5" t="s">
        <v>19</v>
      </c>
      <c r="O15" s="12" t="s">
        <v>19</v>
      </c>
    </row>
    <row r="16" spans="1:15" ht="12.75">
      <c r="A16" s="5" t="str">
        <f>A15</f>
        <v>WR-52</v>
      </c>
      <c r="B16" s="5" t="s">
        <v>72</v>
      </c>
      <c r="C16" s="5" t="s">
        <v>20</v>
      </c>
      <c r="D16" s="6">
        <v>0.5277777777777778</v>
      </c>
      <c r="E16" s="6">
        <v>0.5555555555555556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4">
        <v>40</v>
      </c>
      <c r="M16" s="8">
        <v>0.544</v>
      </c>
      <c r="N16" s="5" t="s">
        <v>19</v>
      </c>
      <c r="O16" s="15">
        <f>M16/M15</f>
        <v>0.21760000000000002</v>
      </c>
    </row>
    <row r="17" spans="1:15" ht="12.75">
      <c r="A17" s="5" t="str">
        <f>A16</f>
        <v>WR-52</v>
      </c>
      <c r="B17" s="5" t="s">
        <v>21</v>
      </c>
      <c r="C17" s="5" t="s">
        <v>20</v>
      </c>
      <c r="D17" s="6">
        <v>0.5277777777777778</v>
      </c>
      <c r="E17" s="6">
        <v>0.5555555555555556</v>
      </c>
      <c r="F17" s="23">
        <v>516300</v>
      </c>
      <c r="G17" s="23">
        <v>148.846</v>
      </c>
      <c r="H17" s="23">
        <v>149.037</v>
      </c>
      <c r="I17" s="5">
        <f>H17-G17</f>
        <v>0.1910000000000025</v>
      </c>
      <c r="J17" s="5">
        <f>I17-'WR-55'!I22</f>
        <v>0.18274999999999864</v>
      </c>
      <c r="K17" s="5">
        <v>16.34</v>
      </c>
      <c r="L17" s="4">
        <v>40</v>
      </c>
      <c r="M17" s="8">
        <f>1000*I17/(L17*K17)</f>
        <v>0.2922276621787064</v>
      </c>
      <c r="N17" s="8">
        <f>1000*J17/(L17*K17)</f>
        <v>0.27960526315789264</v>
      </c>
      <c r="O17" s="17"/>
    </row>
    <row r="18" spans="1:15" ht="12.75">
      <c r="A18" s="5" t="str">
        <f>A17</f>
        <v>WR-52</v>
      </c>
      <c r="B18" s="5" t="s">
        <v>22</v>
      </c>
      <c r="C18" s="5" t="s">
        <v>20</v>
      </c>
      <c r="D18" s="6">
        <v>0.5277777777777778</v>
      </c>
      <c r="E18" s="6">
        <v>0.5555555555555556</v>
      </c>
      <c r="F18" s="5">
        <f>F17+1</f>
        <v>516301</v>
      </c>
      <c r="G18" s="5">
        <v>148.611</v>
      </c>
      <c r="H18" s="5">
        <v>148.792</v>
      </c>
      <c r="I18" s="5">
        <f>H18-G18</f>
        <v>0.1810000000000116</v>
      </c>
      <c r="J18" s="5">
        <f>I18-'WR-55'!I22</f>
        <v>0.17275000000000773</v>
      </c>
      <c r="K18" s="5">
        <v>16.45</v>
      </c>
      <c r="L18" s="4">
        <v>40</v>
      </c>
      <c r="M18" s="8">
        <f>1000*I18/(L18*K18)</f>
        <v>0.2750759878419629</v>
      </c>
      <c r="N18" s="8">
        <f>1000*J18/(L18*K18)</f>
        <v>0.26253799392098437</v>
      </c>
      <c r="O18" s="17"/>
    </row>
    <row r="19" spans="1:15" ht="12.75">
      <c r="A19" s="5" t="str">
        <f>A18</f>
        <v>WR-52</v>
      </c>
      <c r="B19" s="5" t="s">
        <v>23</v>
      </c>
      <c r="C19" s="5" t="s">
        <v>18</v>
      </c>
      <c r="D19" s="6">
        <v>0.5277777777777778</v>
      </c>
      <c r="E19" s="6">
        <v>0.5555555555555556</v>
      </c>
      <c r="F19" s="5">
        <f>F18+1</f>
        <v>516302</v>
      </c>
      <c r="G19" s="5">
        <v>147.119</v>
      </c>
      <c r="H19" s="5">
        <v>149.385</v>
      </c>
      <c r="I19" s="5">
        <f>H19-G19</f>
        <v>2.265999999999991</v>
      </c>
      <c r="J19" s="5">
        <f>I19-'WR-55'!I22</f>
        <v>2.2577499999999873</v>
      </c>
      <c r="K19" s="5">
        <v>16.88</v>
      </c>
      <c r="L19" s="4">
        <v>40</v>
      </c>
      <c r="M19" s="8">
        <f>1000*I19/(L19*K19)</f>
        <v>3.356042654028423</v>
      </c>
      <c r="N19" s="8">
        <f>1000*J19/(L19*K19)</f>
        <v>3.3438240521326827</v>
      </c>
      <c r="O19" s="17"/>
    </row>
    <row r="20" spans="1:15" ht="12.75">
      <c r="A20" s="5" t="str">
        <f>A19</f>
        <v>WR-52</v>
      </c>
      <c r="B20" s="5" t="s">
        <v>30</v>
      </c>
      <c r="C20" s="5" t="s">
        <v>18</v>
      </c>
      <c r="D20" s="6">
        <v>0.5277777777777778</v>
      </c>
      <c r="E20" s="6">
        <v>0.5555555555555556</v>
      </c>
      <c r="F20" s="5">
        <f>F19+1</f>
        <v>516303</v>
      </c>
      <c r="G20" s="5">
        <v>149.001</v>
      </c>
      <c r="H20" s="5">
        <v>151.093</v>
      </c>
      <c r="I20" s="5">
        <f>H20-G20</f>
        <v>2.0919999999999845</v>
      </c>
      <c r="J20" s="5">
        <f>I20-'WR-55'!I22</f>
        <v>2.0837499999999807</v>
      </c>
      <c r="K20" s="5">
        <v>16.46</v>
      </c>
      <c r="L20" s="4">
        <v>40</v>
      </c>
      <c r="M20" s="8">
        <f>1000*I20/(L20*K20)</f>
        <v>3.17739975698661</v>
      </c>
      <c r="N20" s="8">
        <f>1000*J20/(L20*K20)</f>
        <v>3.164869380315888</v>
      </c>
      <c r="O20" s="19">
        <f>P24/P25</f>
        <v>0.08329525160550122</v>
      </c>
    </row>
    <row r="24" spans="12:17" ht="12.75">
      <c r="L24" s="5" t="s">
        <v>168</v>
      </c>
      <c r="P24" s="8">
        <f>AVERAGE(N17:N18)</f>
        <v>0.2710716285394385</v>
      </c>
      <c r="Q24" s="8"/>
    </row>
    <row r="25" spans="12:17" ht="12.75">
      <c r="L25" s="5" t="s">
        <v>169</v>
      </c>
      <c r="P25" s="8">
        <f>AVERAGE(N19:N20)</f>
        <v>3.254346716224285</v>
      </c>
      <c r="Q25" s="8"/>
    </row>
  </sheetData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104</v>
      </c>
      <c r="B6" s="2"/>
      <c r="C6" s="2"/>
      <c r="D6" s="2"/>
      <c r="E6" s="2"/>
      <c r="F6" s="2" t="s">
        <v>120</v>
      </c>
      <c r="G6" s="2"/>
      <c r="H6" s="2"/>
      <c r="I6" s="2"/>
      <c r="J6" s="2"/>
      <c r="K6" s="2"/>
      <c r="L6" s="2"/>
      <c r="M6" s="20"/>
    </row>
    <row r="7" spans="1:13" ht="12.75">
      <c r="A7" s="2" t="s">
        <v>139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136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132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142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138</v>
      </c>
      <c r="B15" s="5" t="s">
        <v>71</v>
      </c>
      <c r="C15" s="5" t="s">
        <v>18</v>
      </c>
      <c r="D15" s="6">
        <v>0.5631944444444444</v>
      </c>
      <c r="E15" s="6">
        <v>0.61875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80</v>
      </c>
      <c r="M15" s="8">
        <v>0.995</v>
      </c>
      <c r="N15" s="5" t="s">
        <v>19</v>
      </c>
      <c r="O15" s="12" t="s">
        <v>19</v>
      </c>
    </row>
    <row r="16" spans="1:15" ht="12.75">
      <c r="A16" s="5" t="str">
        <f>A15</f>
        <v>WR-53</v>
      </c>
      <c r="B16" s="5" t="s">
        <v>72</v>
      </c>
      <c r="C16" s="5" t="s">
        <v>20</v>
      </c>
      <c r="D16" s="6">
        <v>0.5631944444444444</v>
      </c>
      <c r="E16" s="6">
        <v>0.61875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80</v>
      </c>
      <c r="M16" s="8">
        <v>0.28</v>
      </c>
      <c r="N16" s="5" t="s">
        <v>19</v>
      </c>
      <c r="O16" s="15">
        <f>M16/M15</f>
        <v>0.28140703517587945</v>
      </c>
    </row>
    <row r="17" spans="1:15" ht="12.75">
      <c r="A17" s="5" t="str">
        <f>A16</f>
        <v>WR-53</v>
      </c>
      <c r="B17" s="5" t="s">
        <v>21</v>
      </c>
      <c r="C17" s="5" t="s">
        <v>20</v>
      </c>
      <c r="D17" s="6">
        <v>0.5631944444444444</v>
      </c>
      <c r="E17" s="6">
        <v>0.61875</v>
      </c>
      <c r="F17" s="23">
        <v>516304</v>
      </c>
      <c r="G17" s="23">
        <v>151.251</v>
      </c>
      <c r="H17" s="23">
        <v>151.436</v>
      </c>
      <c r="I17" s="5">
        <f>H17-G17</f>
        <v>0.18500000000000227</v>
      </c>
      <c r="J17" s="5">
        <f>I17-'WR-55'!I22</f>
        <v>0.1767499999999984</v>
      </c>
      <c r="K17" s="5">
        <v>16.34</v>
      </c>
      <c r="L17" s="5">
        <v>80</v>
      </c>
      <c r="M17" s="8">
        <f>1000*I17/(L17*K17)</f>
        <v>0.14152386780905926</v>
      </c>
      <c r="N17" s="8">
        <f>1000*J17/(L17*K17)</f>
        <v>0.1352126682986524</v>
      </c>
      <c r="O17" s="17"/>
    </row>
    <row r="18" spans="1:15" ht="12.75">
      <c r="A18" s="5" t="str">
        <f>A17</f>
        <v>WR-53</v>
      </c>
      <c r="B18" s="5" t="s">
        <v>22</v>
      </c>
      <c r="C18" s="5" t="s">
        <v>20</v>
      </c>
      <c r="D18" s="6">
        <v>0.5631944444444444</v>
      </c>
      <c r="E18" s="6">
        <v>0.61875</v>
      </c>
      <c r="F18" s="5">
        <f>F17+1</f>
        <v>516305</v>
      </c>
      <c r="G18" s="5">
        <v>150.21</v>
      </c>
      <c r="H18" s="5">
        <v>150.394</v>
      </c>
      <c r="I18" s="5">
        <f>H18-G18</f>
        <v>0.1839999999999975</v>
      </c>
      <c r="J18" s="5">
        <f>I18-'WR-55'!I22</f>
        <v>0.17574999999999363</v>
      </c>
      <c r="K18" s="5">
        <v>16.45</v>
      </c>
      <c r="L18" s="5">
        <v>80</v>
      </c>
      <c r="M18" s="8">
        <f>1000*I18/(L18*K18)</f>
        <v>0.1398176291793294</v>
      </c>
      <c r="N18" s="8">
        <f>1000*J18/(L18*K18)</f>
        <v>0.13354863221884014</v>
      </c>
      <c r="O18" s="17"/>
    </row>
    <row r="19" spans="1:15" ht="12.75">
      <c r="A19" s="5" t="str">
        <f>A18</f>
        <v>WR-53</v>
      </c>
      <c r="B19" s="5" t="s">
        <v>23</v>
      </c>
      <c r="C19" s="5" t="s">
        <v>18</v>
      </c>
      <c r="D19" s="6">
        <v>0.5631944444444444</v>
      </c>
      <c r="E19" s="6">
        <v>0.61875</v>
      </c>
      <c r="F19" s="5">
        <f>F18+1</f>
        <v>516306</v>
      </c>
      <c r="G19" s="5">
        <v>147.376</v>
      </c>
      <c r="H19" s="5">
        <v>149.125</v>
      </c>
      <c r="I19" s="5">
        <f>H19-G19</f>
        <v>1.7489999999999952</v>
      </c>
      <c r="J19" s="5">
        <f>I19-'WR-55'!I22</f>
        <v>1.7407499999999914</v>
      </c>
      <c r="K19" s="5">
        <v>16.88</v>
      </c>
      <c r="L19" s="5">
        <v>80</v>
      </c>
      <c r="M19" s="8">
        <f>1000*I19/(L19*K19)</f>
        <v>1.2951718009478639</v>
      </c>
      <c r="N19" s="8">
        <f>1000*J19/(L19*K19)</f>
        <v>1.2890624999999938</v>
      </c>
      <c r="O19" s="17"/>
    </row>
    <row r="20" spans="1:15" ht="12.75">
      <c r="A20" s="5" t="str">
        <f>A19</f>
        <v>WR-53</v>
      </c>
      <c r="B20" s="5" t="s">
        <v>30</v>
      </c>
      <c r="C20" s="5" t="s">
        <v>18</v>
      </c>
      <c r="D20" s="6">
        <v>0.5631944444444444</v>
      </c>
      <c r="E20" s="6">
        <v>0.61875</v>
      </c>
      <c r="F20" s="5">
        <f>F19+1</f>
        <v>516307</v>
      </c>
      <c r="G20" s="5">
        <v>147.377</v>
      </c>
      <c r="H20" s="5">
        <v>148.878</v>
      </c>
      <c r="I20" s="5">
        <f>H20-G20</f>
        <v>1.5009999999999764</v>
      </c>
      <c r="J20" s="5">
        <f>I20-'WR-55'!I22</f>
        <v>1.4927499999999725</v>
      </c>
      <c r="K20" s="5">
        <v>16.46</v>
      </c>
      <c r="L20" s="5">
        <v>80</v>
      </c>
      <c r="M20" s="8">
        <f>1000*I20/(L20*K20)</f>
        <v>1.1398845686512578</v>
      </c>
      <c r="N20" s="8">
        <f>1000*J20/(L20*K20)</f>
        <v>1.1336193803158963</v>
      </c>
      <c r="O20" s="19">
        <f>P24/P25</f>
        <v>0.11093544831500911</v>
      </c>
    </row>
    <row r="24" spans="12:16" ht="12.75">
      <c r="L24" s="5" t="s">
        <v>168</v>
      </c>
      <c r="P24" s="8">
        <f>AVERAGE(N17:N18)</f>
        <v>0.13438065025874626</v>
      </c>
    </row>
    <row r="25" spans="12:16" ht="12.75">
      <c r="L25" s="5" t="s">
        <v>169</v>
      </c>
      <c r="P25" s="8">
        <f>AVERAGE(N19:N20)</f>
        <v>1.2113409401579451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5" ht="12.7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12.75">
      <c r="A2" s="3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9"/>
    </row>
    <row r="3" spans="1:15" ht="12.75">
      <c r="A3" s="3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"/>
    </row>
    <row r="4" spans="1:15" ht="12.75">
      <c r="A4" s="3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9"/>
    </row>
    <row r="5" spans="1:15" ht="12.75">
      <c r="A5" s="3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9"/>
    </row>
    <row r="6" spans="1:15" ht="12.75">
      <c r="A6" s="3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9"/>
    </row>
    <row r="7" spans="1:15" ht="12.75">
      <c r="A7" s="32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9"/>
    </row>
    <row r="8" spans="1:15" ht="12.75">
      <c r="A8" s="32" t="s">
        <v>46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9"/>
    </row>
    <row r="9" spans="1:15" ht="12.75">
      <c r="A9" s="32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9"/>
    </row>
    <row r="10" spans="1:15" ht="12.75">
      <c r="A10" s="2" t="s">
        <v>44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5" ht="13.5" thickBot="1">
      <c r="A11" s="3" t="s">
        <v>43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0"/>
    </row>
    <row r="13" ht="12.75">
      <c r="A13" s="11"/>
    </row>
    <row r="14" spans="1:15" ht="38.25">
      <c r="A14" s="11" t="s">
        <v>3</v>
      </c>
      <c r="B14" s="11" t="s">
        <v>4</v>
      </c>
      <c r="C14" s="1" t="s">
        <v>5</v>
      </c>
      <c r="D14" s="11" t="s">
        <v>6</v>
      </c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" t="s">
        <v>12</v>
      </c>
      <c r="K14" s="1" t="s">
        <v>13</v>
      </c>
      <c r="L14" s="1" t="s">
        <v>14</v>
      </c>
      <c r="M14" s="1" t="s">
        <v>15</v>
      </c>
      <c r="N14" s="1" t="s">
        <v>16</v>
      </c>
      <c r="O14" s="1" t="s">
        <v>17</v>
      </c>
    </row>
    <row r="15" spans="1:15" ht="12.75">
      <c r="A15" s="5" t="s">
        <v>25</v>
      </c>
      <c r="B15" s="5" t="s">
        <v>71</v>
      </c>
      <c r="C15" s="5" t="s">
        <v>18</v>
      </c>
      <c r="D15" s="6">
        <v>0.3847222222222222</v>
      </c>
      <c r="E15" s="6">
        <v>0.4263888888888889</v>
      </c>
      <c r="F15" s="12" t="s">
        <v>19</v>
      </c>
      <c r="G15" s="12" t="s">
        <v>19</v>
      </c>
      <c r="H15" s="12" t="s">
        <v>19</v>
      </c>
      <c r="I15" s="12" t="s">
        <v>19</v>
      </c>
      <c r="J15" s="12" t="s">
        <v>19</v>
      </c>
      <c r="K15" s="13">
        <v>1.7</v>
      </c>
      <c r="L15" s="18">
        <v>61</v>
      </c>
      <c r="M15" s="5">
        <v>0.975</v>
      </c>
      <c r="N15" s="12" t="s">
        <v>19</v>
      </c>
      <c r="O15" s="12" t="s">
        <v>19</v>
      </c>
    </row>
    <row r="16" spans="1:15" ht="12.75">
      <c r="A16" s="5" t="str">
        <f>A15</f>
        <v>WR-36</v>
      </c>
      <c r="B16" s="5" t="s">
        <v>72</v>
      </c>
      <c r="C16" s="5" t="s">
        <v>20</v>
      </c>
      <c r="D16" s="6">
        <v>0.3847222222222222</v>
      </c>
      <c r="E16" s="6">
        <v>0.4263888888888889</v>
      </c>
      <c r="F16" s="12" t="s">
        <v>19</v>
      </c>
      <c r="G16" s="12" t="s">
        <v>19</v>
      </c>
      <c r="H16" s="12" t="s">
        <v>19</v>
      </c>
      <c r="I16" s="12" t="s">
        <v>19</v>
      </c>
      <c r="J16" s="12" t="s">
        <v>19</v>
      </c>
      <c r="K16" s="13">
        <v>1.7</v>
      </c>
      <c r="L16" s="18">
        <v>61</v>
      </c>
      <c r="M16" s="5">
        <v>0.247</v>
      </c>
      <c r="N16" s="12" t="s">
        <v>19</v>
      </c>
      <c r="O16" s="15">
        <f>M16/M15</f>
        <v>0.25333333333333335</v>
      </c>
    </row>
    <row r="17" spans="1:15" ht="12.75">
      <c r="A17" s="5" t="str">
        <f>A15</f>
        <v>WR-36</v>
      </c>
      <c r="B17" s="5" t="s">
        <v>21</v>
      </c>
      <c r="C17" s="5" t="s">
        <v>20</v>
      </c>
      <c r="D17" s="6">
        <v>0.3847222222222222</v>
      </c>
      <c r="E17" s="6">
        <v>0.4263888888888889</v>
      </c>
      <c r="F17" s="16" t="s">
        <v>37</v>
      </c>
      <c r="G17" s="5">
        <v>147.873</v>
      </c>
      <c r="H17" s="4">
        <v>148.101</v>
      </c>
      <c r="I17" s="5">
        <f>H17-G17</f>
        <v>0.22800000000000864</v>
      </c>
      <c r="J17" s="5">
        <f>I17-'WR-44'!I22</f>
        <v>0.18375000000001052</v>
      </c>
      <c r="K17" s="13">
        <v>16.21</v>
      </c>
      <c r="L17" s="18">
        <v>60</v>
      </c>
      <c r="M17" s="8">
        <f>1000*I17/(L17*K17)</f>
        <v>0.23442319555830624</v>
      </c>
      <c r="N17" s="8">
        <f>1000*J17/(L17*K17)</f>
        <v>0.18892658852561228</v>
      </c>
      <c r="O17" s="17"/>
    </row>
    <row r="18" spans="1:15" ht="12.75">
      <c r="A18" s="5" t="str">
        <f>A15</f>
        <v>WR-36</v>
      </c>
      <c r="B18" s="5" t="s">
        <v>22</v>
      </c>
      <c r="C18" s="5" t="s">
        <v>20</v>
      </c>
      <c r="D18" s="6">
        <v>0.3847222222222222</v>
      </c>
      <c r="E18" s="6">
        <v>0.4263888888888889</v>
      </c>
      <c r="F18" s="16" t="s">
        <v>38</v>
      </c>
      <c r="G18" s="5">
        <v>145.838</v>
      </c>
      <c r="H18" s="4">
        <v>146.078</v>
      </c>
      <c r="I18" s="5">
        <f>H18-G18</f>
        <v>0.2400000000000091</v>
      </c>
      <c r="J18" s="5">
        <f>I18-'WR-44'!I22</f>
        <v>0.19575000000001097</v>
      </c>
      <c r="K18" s="13">
        <v>16.51</v>
      </c>
      <c r="L18" s="18">
        <v>60</v>
      </c>
      <c r="M18" s="8">
        <f>1000*I18/(L18*K18)</f>
        <v>0.2422774076317475</v>
      </c>
      <c r="N18" s="8">
        <f>1000*J18/(L18*K18)</f>
        <v>0.19760751059964762</v>
      </c>
      <c r="O18" s="17"/>
    </row>
    <row r="19" spans="1:15" ht="12.75">
      <c r="A19" s="5" t="str">
        <f>A15</f>
        <v>WR-36</v>
      </c>
      <c r="B19" s="5" t="s">
        <v>23</v>
      </c>
      <c r="C19" s="5" t="s">
        <v>18</v>
      </c>
      <c r="D19" s="6">
        <v>0.3847222222222222</v>
      </c>
      <c r="E19" s="6">
        <v>0.4263888888888889</v>
      </c>
      <c r="F19" s="16" t="s">
        <v>39</v>
      </c>
      <c r="G19" s="5">
        <v>148.565</v>
      </c>
      <c r="H19" s="4">
        <v>149.502</v>
      </c>
      <c r="I19" s="5">
        <f>H19-G19</f>
        <v>0.9370000000000118</v>
      </c>
      <c r="J19" s="5">
        <f>I19-'WR-44'!I22</f>
        <v>0.8927500000000137</v>
      </c>
      <c r="K19" s="13">
        <v>16.86</v>
      </c>
      <c r="L19" s="18">
        <v>60</v>
      </c>
      <c r="M19" s="8">
        <f>1000*I19/(L19*K19)</f>
        <v>0.9262554369316053</v>
      </c>
      <c r="N19" s="8">
        <f>1000*J19/(L19*K19)</f>
        <v>0.8825128509292346</v>
      </c>
      <c r="O19" s="17"/>
    </row>
    <row r="20" spans="1:15" ht="12.75">
      <c r="A20" s="5" t="str">
        <f>A15</f>
        <v>WR-36</v>
      </c>
      <c r="B20" s="5" t="s">
        <v>30</v>
      </c>
      <c r="C20" s="5" t="s">
        <v>18</v>
      </c>
      <c r="D20" s="6">
        <v>0.3847222222222222</v>
      </c>
      <c r="E20" s="6">
        <v>0.4263888888888889</v>
      </c>
      <c r="F20" s="16" t="s">
        <v>40</v>
      </c>
      <c r="G20" s="4">
        <v>146.617</v>
      </c>
      <c r="H20" s="4">
        <v>147.531</v>
      </c>
      <c r="I20" s="5">
        <f>H20-G20</f>
        <v>0.9140000000000157</v>
      </c>
      <c r="J20" s="5">
        <f>I20-'WR-44'!I22</f>
        <v>0.8697500000000176</v>
      </c>
      <c r="K20" s="13">
        <v>16.73</v>
      </c>
      <c r="L20" s="18">
        <v>60</v>
      </c>
      <c r="M20" s="8">
        <f>1000*I20/(L20*K20)</f>
        <v>0.9105399481968676</v>
      </c>
      <c r="N20" s="8">
        <f>1000*J20/(L20*K20)</f>
        <v>0.8664574616457635</v>
      </c>
      <c r="O20" s="19">
        <f>O24/O25</f>
        <v>0.22100666680623535</v>
      </c>
    </row>
    <row r="24" spans="11:15" ht="12.75">
      <c r="K24" s="5" t="s">
        <v>168</v>
      </c>
      <c r="O24" s="8">
        <f>AVERAGE(N17:N18)</f>
        <v>0.19326704956262997</v>
      </c>
    </row>
    <row r="25" spans="11:15" ht="12.75">
      <c r="K25" s="5" t="s">
        <v>169</v>
      </c>
      <c r="O25" s="8">
        <f>AVERAGE(N19:N20)</f>
        <v>0.8744851562874991</v>
      </c>
    </row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104</v>
      </c>
      <c r="B6" s="2"/>
      <c r="C6" s="2"/>
      <c r="D6" s="2"/>
      <c r="E6" s="2"/>
      <c r="F6" s="2" t="s">
        <v>120</v>
      </c>
      <c r="G6" s="2"/>
      <c r="H6" s="2"/>
      <c r="I6" s="2"/>
      <c r="J6" s="2"/>
      <c r="K6" s="2"/>
      <c r="L6" s="2"/>
      <c r="M6" s="20"/>
    </row>
    <row r="7" spans="1:13" ht="12.75">
      <c r="A7" s="2" t="s">
        <v>139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141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132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142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143</v>
      </c>
      <c r="B15" s="5" t="s">
        <v>71</v>
      </c>
      <c r="C15" s="5" t="s">
        <v>18</v>
      </c>
      <c r="D15" s="6">
        <v>0.6236111111111111</v>
      </c>
      <c r="E15" s="6">
        <v>0.6791666666666667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80</v>
      </c>
      <c r="M15" s="8">
        <v>1.1</v>
      </c>
      <c r="N15" s="5" t="s">
        <v>19</v>
      </c>
      <c r="O15" s="12" t="s">
        <v>19</v>
      </c>
    </row>
    <row r="16" spans="1:15" ht="12.75">
      <c r="A16" s="5" t="str">
        <f>A15</f>
        <v>WR-54</v>
      </c>
      <c r="B16" s="5" t="s">
        <v>72</v>
      </c>
      <c r="C16" s="5" t="s">
        <v>20</v>
      </c>
      <c r="D16" s="6">
        <v>0.6236111111111111</v>
      </c>
      <c r="E16" s="6">
        <v>0.6791666666666667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80</v>
      </c>
      <c r="M16" s="8">
        <v>0.314</v>
      </c>
      <c r="N16" s="5" t="s">
        <v>19</v>
      </c>
      <c r="O16" s="15">
        <f>M16/M15</f>
        <v>0.2854545454545454</v>
      </c>
    </row>
    <row r="17" spans="1:15" ht="12.75">
      <c r="A17" s="5" t="str">
        <f>A16</f>
        <v>WR-54</v>
      </c>
      <c r="B17" s="5" t="s">
        <v>21</v>
      </c>
      <c r="C17" s="5" t="s">
        <v>20</v>
      </c>
      <c r="D17" s="6">
        <v>0.6236111111111111</v>
      </c>
      <c r="E17" s="6">
        <v>0.6791666666666667</v>
      </c>
      <c r="F17" s="23">
        <v>516308</v>
      </c>
      <c r="G17" s="23">
        <v>148.72</v>
      </c>
      <c r="H17" s="5">
        <v>148.909</v>
      </c>
      <c r="I17" s="5">
        <f>H17-G17</f>
        <v>0.18899999999999295</v>
      </c>
      <c r="J17" s="5">
        <f>I17-'WR-55'!I22</f>
        <v>0.18074999999998909</v>
      </c>
      <c r="K17" s="5">
        <v>16.34</v>
      </c>
      <c r="L17" s="5">
        <v>80</v>
      </c>
      <c r="M17" s="8">
        <f>1000*I17/(L17*K17)</f>
        <v>0.14458384332924798</v>
      </c>
      <c r="N17" s="8">
        <f>1000*J17/(L17*K17)</f>
        <v>0.1382726438188411</v>
      </c>
      <c r="O17" s="17"/>
    </row>
    <row r="18" spans="1:15" ht="12.75">
      <c r="A18" s="5" t="str">
        <f>A17</f>
        <v>WR-54</v>
      </c>
      <c r="B18" s="5" t="s">
        <v>22</v>
      </c>
      <c r="C18" s="5" t="s">
        <v>20</v>
      </c>
      <c r="D18" s="6">
        <v>0.6236111111111111</v>
      </c>
      <c r="E18" s="6">
        <v>0.6791666666666667</v>
      </c>
      <c r="F18" s="5">
        <f>F17+1</f>
        <v>516309</v>
      </c>
      <c r="G18" s="5">
        <v>145.584</v>
      </c>
      <c r="H18" s="5">
        <v>145.778</v>
      </c>
      <c r="I18" s="5">
        <f>H18-G18</f>
        <v>0.1939999999999884</v>
      </c>
      <c r="J18" s="5">
        <f>I18-'WR-55'!I22</f>
        <v>0.18574999999998454</v>
      </c>
      <c r="K18" s="5">
        <v>16.45</v>
      </c>
      <c r="L18" s="5">
        <v>80</v>
      </c>
      <c r="M18" s="8">
        <f>1000*I18/(L18*K18)</f>
        <v>0.14741641337385136</v>
      </c>
      <c r="N18" s="8">
        <f>1000*J18/(L18*K18)</f>
        <v>0.14114741641336212</v>
      </c>
      <c r="O18" s="17"/>
    </row>
    <row r="19" spans="1:15" ht="12.75">
      <c r="A19" s="5" t="str">
        <f>A18</f>
        <v>WR-54</v>
      </c>
      <c r="B19" s="5" t="s">
        <v>23</v>
      </c>
      <c r="C19" s="5" t="s">
        <v>18</v>
      </c>
      <c r="D19" s="6">
        <v>0.6236111111111111</v>
      </c>
      <c r="E19" s="6">
        <v>0.6791666666666667</v>
      </c>
      <c r="F19" s="5">
        <f>F18+1</f>
        <v>516310</v>
      </c>
      <c r="G19" s="5">
        <v>146.874</v>
      </c>
      <c r="H19" s="5">
        <v>148.697</v>
      </c>
      <c r="I19" s="5">
        <f>H19-G19</f>
        <v>1.8230000000000075</v>
      </c>
      <c r="J19" s="5">
        <f>I19-'WR-55'!I22</f>
        <v>1.8147500000000036</v>
      </c>
      <c r="K19" s="5">
        <v>16.88</v>
      </c>
      <c r="L19" s="5">
        <v>80</v>
      </c>
      <c r="M19" s="8">
        <f>1000*I19/(L19*K19)</f>
        <v>1.349970379146925</v>
      </c>
      <c r="N19" s="8">
        <f>1000*J19/(L19*K19)</f>
        <v>1.343861078199055</v>
      </c>
      <c r="O19" s="17"/>
    </row>
    <row r="20" spans="1:15" ht="12.75">
      <c r="A20" s="5" t="str">
        <f>A19</f>
        <v>WR-54</v>
      </c>
      <c r="B20" s="5" t="s">
        <v>30</v>
      </c>
      <c r="C20" s="5" t="s">
        <v>18</v>
      </c>
      <c r="D20" s="6">
        <v>0.6236111111111111</v>
      </c>
      <c r="E20" s="6">
        <v>0.6791666666666667</v>
      </c>
      <c r="F20" s="5">
        <f>F19+1</f>
        <v>516311</v>
      </c>
      <c r="G20" s="5">
        <v>149.585</v>
      </c>
      <c r="H20" s="4">
        <v>151.29</v>
      </c>
      <c r="I20" s="5">
        <f>H20-G20</f>
        <v>1.704999999999984</v>
      </c>
      <c r="J20" s="5">
        <f>I20-'WR-55'!I22</f>
        <v>1.6967499999999802</v>
      </c>
      <c r="K20" s="5">
        <v>16.46</v>
      </c>
      <c r="L20" s="5">
        <v>80</v>
      </c>
      <c r="M20" s="8">
        <f>1000*I20/(L20*K20)</f>
        <v>1.2948055893073998</v>
      </c>
      <c r="N20" s="8">
        <f>1000*J20/(L20*K20)</f>
        <v>1.2885404009720383</v>
      </c>
      <c r="O20" s="19">
        <f>P24/P25</f>
        <v>0.10614644553390418</v>
      </c>
    </row>
    <row r="24" spans="12:16" ht="12.75">
      <c r="L24" s="5" t="s">
        <v>168</v>
      </c>
      <c r="P24" s="8">
        <f>AVERAGE(N17:N18)</f>
        <v>0.1397100301161016</v>
      </c>
    </row>
    <row r="25" spans="12:16" ht="12.75">
      <c r="L25" s="5" t="s">
        <v>169</v>
      </c>
      <c r="P25" s="8">
        <f>AVERAGE(N19:N20)</f>
        <v>1.3162007395855466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104</v>
      </c>
      <c r="B6" s="2"/>
      <c r="C6" s="2"/>
      <c r="D6" s="2"/>
      <c r="E6" s="2"/>
      <c r="F6" s="2" t="s">
        <v>126</v>
      </c>
      <c r="G6" s="2"/>
      <c r="H6" s="2"/>
      <c r="I6" s="2"/>
      <c r="J6" s="2"/>
      <c r="K6" s="2"/>
      <c r="L6" s="2"/>
      <c r="M6" s="20"/>
    </row>
    <row r="7" spans="1:13" ht="12.75">
      <c r="A7" s="2" t="s">
        <v>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141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101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132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98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9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</row>
    <row r="15" spans="1:13" ht="12.75">
      <c r="A15" s="5" t="s">
        <v>145</v>
      </c>
      <c r="B15" s="5" t="s">
        <v>71</v>
      </c>
      <c r="C15" s="5" t="s">
        <v>18</v>
      </c>
      <c r="D15" s="6"/>
      <c r="E15" s="6"/>
      <c r="F15" s="5" t="s">
        <v>19</v>
      </c>
      <c r="G15" s="5" t="s">
        <v>19</v>
      </c>
      <c r="H15" s="5" t="s">
        <v>19</v>
      </c>
      <c r="I15" s="5" t="s">
        <v>19</v>
      </c>
      <c r="M15" s="8"/>
    </row>
    <row r="16" spans="1:13" ht="12.75">
      <c r="A16" s="5" t="str">
        <f>A15</f>
        <v>WR-55</v>
      </c>
      <c r="B16" s="5" t="s">
        <v>72</v>
      </c>
      <c r="C16" s="5" t="s">
        <v>20</v>
      </c>
      <c r="D16" s="6"/>
      <c r="E16" s="6"/>
      <c r="F16" s="5" t="s">
        <v>19</v>
      </c>
      <c r="G16" s="5" t="s">
        <v>19</v>
      </c>
      <c r="H16" s="5" t="s">
        <v>19</v>
      </c>
      <c r="I16" s="5" t="s">
        <v>19</v>
      </c>
      <c r="M16" s="8"/>
    </row>
    <row r="17" spans="1:13" ht="12.75">
      <c r="A17" s="5" t="str">
        <f>A16</f>
        <v>WR-55</v>
      </c>
      <c r="B17" s="5" t="s">
        <v>21</v>
      </c>
      <c r="C17" s="5" t="s">
        <v>20</v>
      </c>
      <c r="D17" s="6"/>
      <c r="E17" s="6"/>
      <c r="F17" s="23">
        <v>516312</v>
      </c>
      <c r="G17" s="5">
        <v>149.113</v>
      </c>
      <c r="H17" s="5">
        <v>149.108</v>
      </c>
      <c r="I17" s="5">
        <f>H17-G17</f>
        <v>-0.0049999999999954525</v>
      </c>
      <c r="M17" s="8"/>
    </row>
    <row r="18" spans="1:13" ht="12.75">
      <c r="A18" s="5" t="str">
        <f>A17</f>
        <v>WR-55</v>
      </c>
      <c r="B18" s="5" t="s">
        <v>22</v>
      </c>
      <c r="C18" s="5" t="s">
        <v>20</v>
      </c>
      <c r="D18" s="6"/>
      <c r="E18" s="6"/>
      <c r="F18" s="5">
        <f>F17+1</f>
        <v>516313</v>
      </c>
      <c r="G18" s="5">
        <v>147.261</v>
      </c>
      <c r="H18" s="5">
        <v>147.274</v>
      </c>
      <c r="I18" s="5">
        <f>H18-G18</f>
        <v>0.01300000000000523</v>
      </c>
      <c r="M18" s="8"/>
    </row>
    <row r="19" spans="1:13" ht="12.75">
      <c r="A19" s="5" t="str">
        <f>A18</f>
        <v>WR-55</v>
      </c>
      <c r="B19" s="5" t="s">
        <v>23</v>
      </c>
      <c r="C19" s="5" t="s">
        <v>18</v>
      </c>
      <c r="D19" s="6"/>
      <c r="E19" s="6"/>
      <c r="F19" s="5">
        <f>F18+1</f>
        <v>516314</v>
      </c>
      <c r="G19" s="5">
        <v>148.002</v>
      </c>
      <c r="H19" s="5">
        <v>148.025</v>
      </c>
      <c r="I19" s="5">
        <f>H19-G19</f>
        <v>0.022999999999996135</v>
      </c>
      <c r="M19" s="8"/>
    </row>
    <row r="20" spans="1:13" ht="12.75">
      <c r="A20" s="5" t="str">
        <f>A19</f>
        <v>WR-55</v>
      </c>
      <c r="B20" s="5" t="s">
        <v>30</v>
      </c>
      <c r="C20" s="5" t="s">
        <v>18</v>
      </c>
      <c r="D20" s="6"/>
      <c r="E20" s="6"/>
      <c r="F20" s="5">
        <f>F19+1</f>
        <v>516315</v>
      </c>
      <c r="G20" s="5">
        <v>149.017</v>
      </c>
      <c r="H20" s="5">
        <v>149.019</v>
      </c>
      <c r="I20" s="5">
        <f>H20-G20</f>
        <v>0.0020000000000095497</v>
      </c>
      <c r="M20" s="8"/>
    </row>
    <row r="22" spans="9:10" ht="12.75">
      <c r="I22" s="5">
        <f>AVERAGE(I17:I20)</f>
        <v>0.008250000000003865</v>
      </c>
      <c r="J22" s="5" t="s">
        <v>167</v>
      </c>
    </row>
    <row r="23" ht="18">
      <c r="A23" s="24" t="s">
        <v>144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147</v>
      </c>
      <c r="B6" s="2"/>
      <c r="C6" s="2"/>
      <c r="D6" s="2"/>
      <c r="E6" s="2"/>
      <c r="F6" s="2" t="s">
        <v>150</v>
      </c>
      <c r="G6" s="2"/>
      <c r="H6" s="2"/>
      <c r="I6" s="2"/>
      <c r="J6" s="2"/>
      <c r="K6" s="2"/>
      <c r="L6" s="2"/>
      <c r="M6" s="20"/>
    </row>
    <row r="7" spans="1:13" ht="12.75">
      <c r="A7" s="2" t="s">
        <v>83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148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101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106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149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151</v>
      </c>
      <c r="B15" s="5" t="s">
        <v>71</v>
      </c>
      <c r="C15" s="5" t="s">
        <v>18</v>
      </c>
      <c r="D15" s="6">
        <v>0.3923611111111111</v>
      </c>
      <c r="E15" s="6">
        <v>0.40625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20</v>
      </c>
      <c r="M15" s="8">
        <v>4.98</v>
      </c>
      <c r="N15" s="5" t="s">
        <v>19</v>
      </c>
      <c r="O15" s="12" t="s">
        <v>19</v>
      </c>
    </row>
    <row r="16" spans="1:15" ht="12.75">
      <c r="A16" s="5" t="str">
        <f>A15</f>
        <v>WR-56</v>
      </c>
      <c r="B16" s="5" t="s">
        <v>72</v>
      </c>
      <c r="C16" s="5" t="s">
        <v>20</v>
      </c>
      <c r="D16" s="6">
        <v>0.3923611111111111</v>
      </c>
      <c r="E16" s="6">
        <v>0.40625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20</v>
      </c>
      <c r="M16" s="8">
        <v>1.06</v>
      </c>
      <c r="N16" s="5" t="s">
        <v>19</v>
      </c>
      <c r="O16" s="15">
        <f>M16/M15</f>
        <v>0.21285140562248994</v>
      </c>
    </row>
    <row r="17" spans="1:15" ht="12.75">
      <c r="A17" s="5" t="str">
        <f>A16</f>
        <v>WR-56</v>
      </c>
      <c r="B17" s="5" t="s">
        <v>21</v>
      </c>
      <c r="C17" s="5" t="s">
        <v>20</v>
      </c>
      <c r="D17" s="6">
        <v>0.3923611111111111</v>
      </c>
      <c r="E17" s="6">
        <v>0.40625</v>
      </c>
      <c r="F17" s="23">
        <v>516316</v>
      </c>
      <c r="G17" s="23">
        <v>147.184</v>
      </c>
      <c r="H17" s="5">
        <v>147.403</v>
      </c>
      <c r="I17" s="5">
        <f>H17-G17</f>
        <v>0.2189999999999941</v>
      </c>
      <c r="J17" s="5">
        <f>I17-'WR-61'!I22</f>
        <v>0.22074999999999534</v>
      </c>
      <c r="K17" s="5">
        <v>16.32</v>
      </c>
      <c r="L17" s="5">
        <v>20</v>
      </c>
      <c r="M17" s="8">
        <f>1000*I17/(L17*K17)</f>
        <v>0.6709558823529231</v>
      </c>
      <c r="N17" s="8">
        <f>1000*J17/(L17*K17)</f>
        <v>0.6763174019607701</v>
      </c>
      <c r="O17" s="17"/>
    </row>
    <row r="18" spans="1:15" ht="12.75">
      <c r="A18" s="5" t="str">
        <f>A17</f>
        <v>WR-56</v>
      </c>
      <c r="B18" s="5" t="s">
        <v>22</v>
      </c>
      <c r="C18" s="5" t="s">
        <v>20</v>
      </c>
      <c r="D18" s="6">
        <v>0.3923611111111111</v>
      </c>
      <c r="E18" s="6">
        <v>0.40625</v>
      </c>
      <c r="F18" s="5">
        <f>F17+1</f>
        <v>516317</v>
      </c>
      <c r="G18" s="5">
        <v>147.731</v>
      </c>
      <c r="H18" s="5">
        <v>147.949</v>
      </c>
      <c r="I18" s="5">
        <f>H18-G18</f>
        <v>0.21800000000001774</v>
      </c>
      <c r="J18" s="5">
        <f>I18-'WR-61'!I22</f>
        <v>0.21975000000001899</v>
      </c>
      <c r="K18" s="5">
        <v>16.6</v>
      </c>
      <c r="L18" s="5">
        <v>20</v>
      </c>
      <c r="M18" s="8">
        <f>1000*I18/(L18*K18)</f>
        <v>0.6566265060241498</v>
      </c>
      <c r="N18" s="8">
        <f>1000*J18/(L18*K18)</f>
        <v>0.661897590361503</v>
      </c>
      <c r="O18" s="17"/>
    </row>
    <row r="19" spans="1:15" ht="12.75">
      <c r="A19" s="5" t="str">
        <f>A18</f>
        <v>WR-56</v>
      </c>
      <c r="B19" s="5" t="s">
        <v>23</v>
      </c>
      <c r="C19" s="5" t="s">
        <v>18</v>
      </c>
      <c r="D19" s="6">
        <v>0.3923611111111111</v>
      </c>
      <c r="E19" s="6">
        <v>0.40625</v>
      </c>
      <c r="F19" s="5">
        <f>F18+1</f>
        <v>516318</v>
      </c>
      <c r="G19" s="5">
        <v>148.074</v>
      </c>
      <c r="H19" s="5">
        <v>150.083</v>
      </c>
      <c r="I19" s="5">
        <f>H19-G19</f>
        <v>2.008999999999986</v>
      </c>
      <c r="J19" s="5">
        <f>I19-'WR-61'!I22</f>
        <v>2.0107499999999874</v>
      </c>
      <c r="K19" s="5">
        <v>17.06</v>
      </c>
      <c r="L19" s="5">
        <v>20</v>
      </c>
      <c r="M19" s="8">
        <f>1000*I19/(L19*K19)</f>
        <v>5.888042203985892</v>
      </c>
      <c r="N19" s="8">
        <f>1000*J19/(L19*K19)</f>
        <v>5.893171160609576</v>
      </c>
      <c r="O19" s="17"/>
    </row>
    <row r="20" spans="1:15" ht="12.75">
      <c r="A20" s="5" t="str">
        <f>A19</f>
        <v>WR-56</v>
      </c>
      <c r="B20" s="5" t="s">
        <v>30</v>
      </c>
      <c r="C20" s="5" t="s">
        <v>18</v>
      </c>
      <c r="D20" s="6">
        <v>0.3923611111111111</v>
      </c>
      <c r="E20" s="6">
        <v>0.40625</v>
      </c>
      <c r="F20" s="5">
        <f>F19+1</f>
        <v>516319</v>
      </c>
      <c r="G20" s="5">
        <v>147.176</v>
      </c>
      <c r="H20" s="5">
        <v>149.083</v>
      </c>
      <c r="I20" s="5">
        <f>H20-G20</f>
        <v>1.9070000000000107</v>
      </c>
      <c r="J20" s="5">
        <f>I20-'WR-61'!I22</f>
        <v>1.908750000000012</v>
      </c>
      <c r="K20" s="5">
        <v>16.68</v>
      </c>
      <c r="L20" s="5">
        <v>20</v>
      </c>
      <c r="M20" s="8">
        <f>1000*I20/(L20*K20)</f>
        <v>5.716426858513221</v>
      </c>
      <c r="N20" s="8">
        <f>1000*J20/(L20*K20)</f>
        <v>5.721672661870539</v>
      </c>
      <c r="O20" s="19">
        <f>P24/P25</f>
        <v>0.11521592651398427</v>
      </c>
    </row>
    <row r="23" ht="18">
      <c r="A23" s="24"/>
    </row>
    <row r="24" spans="12:16" ht="12.75">
      <c r="L24" s="5" t="s">
        <v>168</v>
      </c>
      <c r="P24" s="8">
        <f>AVERAGE(N17:N18)</f>
        <v>0.6691074961611365</v>
      </c>
    </row>
    <row r="25" spans="12:16" ht="12.75">
      <c r="L25" s="5" t="s">
        <v>169</v>
      </c>
      <c r="P25" s="8">
        <f>AVERAGE(N19:N20)</f>
        <v>5.807421911240057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147</v>
      </c>
      <c r="B6" s="2"/>
      <c r="C6" s="2"/>
      <c r="D6" s="2"/>
      <c r="E6" s="2"/>
      <c r="F6" s="2" t="s">
        <v>150</v>
      </c>
      <c r="G6" s="2"/>
      <c r="H6" s="2"/>
      <c r="I6" s="2"/>
      <c r="J6" s="2"/>
      <c r="K6" s="2"/>
      <c r="L6" s="2"/>
      <c r="M6" s="20"/>
    </row>
    <row r="7" spans="1:13" ht="12.75">
      <c r="A7" s="2" t="s">
        <v>83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152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81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149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153</v>
      </c>
      <c r="B15" s="5" t="s">
        <v>71</v>
      </c>
      <c r="C15" s="5" t="s">
        <v>18</v>
      </c>
      <c r="D15" s="6">
        <v>0.41111111111111115</v>
      </c>
      <c r="E15" s="6">
        <v>0.425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20</v>
      </c>
      <c r="M15" s="8">
        <v>4.98</v>
      </c>
      <c r="N15" s="5" t="s">
        <v>19</v>
      </c>
      <c r="O15" s="12" t="s">
        <v>19</v>
      </c>
    </row>
    <row r="16" spans="1:15" ht="12.75">
      <c r="A16" s="5" t="str">
        <f>A15</f>
        <v>WR-57</v>
      </c>
      <c r="B16" s="5" t="s">
        <v>72</v>
      </c>
      <c r="C16" s="5" t="s">
        <v>20</v>
      </c>
      <c r="D16" s="6">
        <v>0.41111111111111115</v>
      </c>
      <c r="E16" s="6">
        <v>0.425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20</v>
      </c>
      <c r="M16" s="8">
        <v>1.14</v>
      </c>
      <c r="N16" s="5" t="s">
        <v>19</v>
      </c>
      <c r="O16" s="15">
        <f>M16/M15</f>
        <v>0.22891566265060237</v>
      </c>
    </row>
    <row r="17" spans="1:15" ht="12.75">
      <c r="A17" s="5" t="str">
        <f>A16</f>
        <v>WR-57</v>
      </c>
      <c r="B17" s="5" t="s">
        <v>21</v>
      </c>
      <c r="C17" s="5" t="s">
        <v>20</v>
      </c>
      <c r="D17" s="6">
        <v>0.41111111111111115</v>
      </c>
      <c r="E17" s="6">
        <v>0.425</v>
      </c>
      <c r="F17" s="23">
        <v>516320</v>
      </c>
      <c r="G17" s="23">
        <v>147.158</v>
      </c>
      <c r="H17" s="23">
        <v>147.381</v>
      </c>
      <c r="I17" s="5">
        <f>H17-G17</f>
        <v>0.2230000000000132</v>
      </c>
      <c r="J17" s="5">
        <f>I17-'WR-61'!I22</f>
        <v>0.22475000000001444</v>
      </c>
      <c r="K17" s="5">
        <v>16.32</v>
      </c>
      <c r="L17" s="5">
        <v>20</v>
      </c>
      <c r="M17" s="8">
        <f>1000*I17/(L17*K17)</f>
        <v>0.6832107843137659</v>
      </c>
      <c r="N17" s="8">
        <f>1000*J17/(L17*K17)</f>
        <v>0.688572303921613</v>
      </c>
      <c r="O17" s="17"/>
    </row>
    <row r="18" spans="1:15" ht="12.75">
      <c r="A18" s="5" t="str">
        <f>A17</f>
        <v>WR-57</v>
      </c>
      <c r="B18" s="5" t="s">
        <v>22</v>
      </c>
      <c r="C18" s="5" t="s">
        <v>20</v>
      </c>
      <c r="D18" s="6">
        <v>0.41111111111111115</v>
      </c>
      <c r="E18" s="6">
        <v>0.425</v>
      </c>
      <c r="F18" s="5">
        <f>F17+1</f>
        <v>516321</v>
      </c>
      <c r="G18" s="5">
        <v>148.781</v>
      </c>
      <c r="H18" s="5">
        <v>149.013</v>
      </c>
      <c r="I18" s="5">
        <f>H18-G18</f>
        <v>0.23199999999999932</v>
      </c>
      <c r="J18" s="5">
        <f>I18-'WR-61'!I22</f>
        <v>0.23375000000000057</v>
      </c>
      <c r="K18" s="5">
        <v>16.6</v>
      </c>
      <c r="L18" s="5">
        <v>20</v>
      </c>
      <c r="M18" s="8">
        <f>1000*I18/(L18*K18)</f>
        <v>0.6987951807228895</v>
      </c>
      <c r="N18" s="8">
        <f>1000*J18/(L18*K18)</f>
        <v>0.7040662650602427</v>
      </c>
      <c r="O18" s="17"/>
    </row>
    <row r="19" spans="1:15" ht="12.75">
      <c r="A19" s="5" t="str">
        <f>A18</f>
        <v>WR-57</v>
      </c>
      <c r="B19" s="5" t="s">
        <v>23</v>
      </c>
      <c r="C19" s="5" t="s">
        <v>18</v>
      </c>
      <c r="D19" s="6">
        <v>0.41111111111111115</v>
      </c>
      <c r="E19" s="6">
        <v>0.425</v>
      </c>
      <c r="F19" s="5">
        <f>F18+1</f>
        <v>516322</v>
      </c>
      <c r="G19" s="5">
        <v>144.744</v>
      </c>
      <c r="H19" s="5">
        <v>146.746</v>
      </c>
      <c r="I19" s="5">
        <f>H19-G19</f>
        <v>2.0020000000000095</v>
      </c>
      <c r="J19" s="5">
        <f>I19-'WR-61'!I22</f>
        <v>2.003750000000011</v>
      </c>
      <c r="K19" s="5">
        <v>17.06</v>
      </c>
      <c r="L19" s="5">
        <v>20</v>
      </c>
      <c r="M19" s="8">
        <f>1000*I19/(L19*K19)</f>
        <v>5.867526377491235</v>
      </c>
      <c r="N19" s="8">
        <f>1000*J19/(L19*K19)</f>
        <v>5.872655334114921</v>
      </c>
      <c r="O19" s="17"/>
    </row>
    <row r="20" spans="1:15" ht="12.75">
      <c r="A20" s="5" t="str">
        <f>A19</f>
        <v>WR-57</v>
      </c>
      <c r="B20" s="5" t="s">
        <v>30</v>
      </c>
      <c r="C20" s="5" t="s">
        <v>18</v>
      </c>
      <c r="D20" s="6">
        <v>0.41111111111111115</v>
      </c>
      <c r="E20" s="6">
        <v>0.425</v>
      </c>
      <c r="F20" s="5">
        <f>F19+1</f>
        <v>516323</v>
      </c>
      <c r="G20" s="5">
        <v>148.39</v>
      </c>
      <c r="H20" s="5">
        <v>150.256</v>
      </c>
      <c r="I20" s="5">
        <f>H20-G20</f>
        <v>1.8660000000000139</v>
      </c>
      <c r="J20" s="5">
        <f>I20-'WR-61'!I22</f>
        <v>1.8677500000000151</v>
      </c>
      <c r="K20" s="5">
        <v>16.68</v>
      </c>
      <c r="L20" s="5">
        <v>20</v>
      </c>
      <c r="M20" s="8">
        <f>1000*I20/(L20*K20)</f>
        <v>5.593525179856156</v>
      </c>
      <c r="N20" s="8">
        <f>1000*J20/(L20*K20)</f>
        <v>5.598770983213474</v>
      </c>
      <c r="O20" s="19">
        <f>P24/P25</f>
        <v>0.12140064630656934</v>
      </c>
    </row>
    <row r="23" ht="18">
      <c r="A23" s="24"/>
    </row>
    <row r="24" spans="12:16" ht="12.75">
      <c r="L24" s="5" t="s">
        <v>168</v>
      </c>
      <c r="P24" s="8">
        <f>AVERAGE(N17:N18)</f>
        <v>0.6963192844909278</v>
      </c>
    </row>
    <row r="25" spans="12:16" ht="12.75">
      <c r="L25" s="5" t="s">
        <v>169</v>
      </c>
      <c r="P25" s="8">
        <f>AVERAGE(N19:N20)</f>
        <v>5.735713158664197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147</v>
      </c>
      <c r="B6" s="2"/>
      <c r="C6" s="2"/>
      <c r="D6" s="2"/>
      <c r="E6" s="2"/>
      <c r="F6" s="2" t="s">
        <v>150</v>
      </c>
      <c r="G6" s="2"/>
      <c r="H6" s="2"/>
      <c r="I6" s="2"/>
      <c r="J6" s="2"/>
      <c r="K6" s="2"/>
      <c r="L6" s="2"/>
      <c r="M6" s="20"/>
    </row>
    <row r="7" spans="1:13" ht="12.75">
      <c r="A7" s="2" t="s">
        <v>83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156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81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149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154</v>
      </c>
      <c r="B15" s="5" t="s">
        <v>71</v>
      </c>
      <c r="C15" s="5" t="s">
        <v>18</v>
      </c>
      <c r="D15" s="6">
        <v>0.4298611111111111</v>
      </c>
      <c r="E15" s="6">
        <v>0.44375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20</v>
      </c>
      <c r="M15" s="8">
        <v>5.09</v>
      </c>
      <c r="N15" s="5" t="s">
        <v>19</v>
      </c>
      <c r="O15" s="12" t="s">
        <v>19</v>
      </c>
    </row>
    <row r="16" spans="1:15" ht="12.75">
      <c r="A16" s="5" t="str">
        <f>A15</f>
        <v>WR-58</v>
      </c>
      <c r="B16" s="5" t="s">
        <v>72</v>
      </c>
      <c r="C16" s="5" t="s">
        <v>20</v>
      </c>
      <c r="D16" s="6">
        <v>0.4298611111111111</v>
      </c>
      <c r="E16" s="6">
        <v>0.44375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20</v>
      </c>
      <c r="M16" s="8">
        <v>1.26</v>
      </c>
      <c r="N16" s="5" t="s">
        <v>19</v>
      </c>
      <c r="O16" s="15">
        <f>M16/M15</f>
        <v>0.2475442043222004</v>
      </c>
    </row>
    <row r="17" spans="1:15" ht="12.75">
      <c r="A17" s="5" t="str">
        <f>A16</f>
        <v>WR-58</v>
      </c>
      <c r="B17" s="5" t="s">
        <v>21</v>
      </c>
      <c r="C17" s="5" t="s">
        <v>20</v>
      </c>
      <c r="D17" s="6">
        <v>0.4298611111111111</v>
      </c>
      <c r="E17" s="6">
        <v>0.44375</v>
      </c>
      <c r="F17" s="23">
        <v>516324</v>
      </c>
      <c r="G17" s="5">
        <v>150.256</v>
      </c>
      <c r="H17" s="5">
        <v>150.499</v>
      </c>
      <c r="I17" s="5">
        <f>H17-G17</f>
        <v>0.242999999999995</v>
      </c>
      <c r="J17" s="5">
        <f>I17-'WR-61'!I22</f>
        <v>0.24474999999999625</v>
      </c>
      <c r="K17" s="5">
        <v>16.32</v>
      </c>
      <c r="L17" s="5">
        <v>20</v>
      </c>
      <c r="M17" s="8">
        <f>1000*I17/(L17*K17)</f>
        <v>0.7444852941176318</v>
      </c>
      <c r="N17" s="8">
        <f>1000*J17/(L17*K17)</f>
        <v>0.7498468137254788</v>
      </c>
      <c r="O17" s="17"/>
    </row>
    <row r="18" spans="1:15" ht="12.75">
      <c r="A18" s="5" t="str">
        <f>A17</f>
        <v>WR-58</v>
      </c>
      <c r="B18" s="5" t="s">
        <v>22</v>
      </c>
      <c r="C18" s="5" t="s">
        <v>20</v>
      </c>
      <c r="D18" s="6">
        <v>0.4298611111111111</v>
      </c>
      <c r="E18" s="6">
        <v>0.44375</v>
      </c>
      <c r="F18" s="5">
        <f>F17+1</f>
        <v>516325</v>
      </c>
      <c r="G18" s="5">
        <v>147.43</v>
      </c>
      <c r="H18" s="5">
        <v>147.672</v>
      </c>
      <c r="I18" s="5">
        <f>H18-G18</f>
        <v>0.24199999999999022</v>
      </c>
      <c r="J18" s="5">
        <f>I18-'WR-61'!I22</f>
        <v>0.24374999999999147</v>
      </c>
      <c r="K18" s="5">
        <v>16.6</v>
      </c>
      <c r="L18" s="5">
        <v>20</v>
      </c>
      <c r="M18" s="8">
        <f>1000*I18/(L18*K18)</f>
        <v>0.728915662650573</v>
      </c>
      <c r="N18" s="8">
        <f>1000*J18/(L18*K18)</f>
        <v>0.7341867469879261</v>
      </c>
      <c r="O18" s="17"/>
    </row>
    <row r="19" spans="1:15" ht="12.75">
      <c r="A19" s="5" t="str">
        <f>A18</f>
        <v>WR-58</v>
      </c>
      <c r="B19" s="5" t="s">
        <v>23</v>
      </c>
      <c r="C19" s="5" t="s">
        <v>18</v>
      </c>
      <c r="D19" s="6">
        <v>0.4298611111111111</v>
      </c>
      <c r="E19" s="6">
        <v>0.44375</v>
      </c>
      <c r="F19" s="5">
        <f>F18+1</f>
        <v>516326</v>
      </c>
      <c r="G19" s="5">
        <v>144.787</v>
      </c>
      <c r="H19" s="5">
        <v>146.765</v>
      </c>
      <c r="I19" s="5">
        <f>H19-G19</f>
        <v>1.9779999999999802</v>
      </c>
      <c r="J19" s="5">
        <f>I19-'WR-61'!I22</f>
        <v>1.9797499999999815</v>
      </c>
      <c r="K19" s="5">
        <v>17.06</v>
      </c>
      <c r="L19" s="5">
        <v>20</v>
      </c>
      <c r="M19" s="8">
        <f>1000*I19/(L19*K19)</f>
        <v>5.797186400937808</v>
      </c>
      <c r="N19" s="8">
        <f>1000*J19/(L19*K19)</f>
        <v>5.802315357561493</v>
      </c>
      <c r="O19" s="17"/>
    </row>
    <row r="20" spans="1:15" ht="12.75">
      <c r="A20" s="5" t="str">
        <f>A19</f>
        <v>WR-58</v>
      </c>
      <c r="B20" s="5" t="s">
        <v>30</v>
      </c>
      <c r="C20" s="5" t="s">
        <v>18</v>
      </c>
      <c r="D20" s="6">
        <v>0.4298611111111111</v>
      </c>
      <c r="E20" s="6">
        <v>0.44375</v>
      </c>
      <c r="F20" s="5">
        <f>F19+1</f>
        <v>516327</v>
      </c>
      <c r="G20" s="5">
        <v>147.398</v>
      </c>
      <c r="H20" s="5">
        <v>149.288</v>
      </c>
      <c r="I20" s="5">
        <f>H20-G20</f>
        <v>1.8900000000000148</v>
      </c>
      <c r="J20" s="5">
        <f>I20-'WR-61'!I22</f>
        <v>1.891750000000016</v>
      </c>
      <c r="K20" s="5">
        <v>16.68</v>
      </c>
      <c r="L20" s="5">
        <v>20</v>
      </c>
      <c r="M20" s="8">
        <f>1000*I20/(L20*K20)</f>
        <v>5.665467625899325</v>
      </c>
      <c r="N20" s="8">
        <f>1000*J20/(L20*K20)</f>
        <v>5.670713429256642</v>
      </c>
      <c r="O20" s="19">
        <f>P24/P25</f>
        <v>0.1293497635444335</v>
      </c>
    </row>
    <row r="23" ht="18">
      <c r="A23" s="24"/>
    </row>
    <row r="24" spans="12:16" ht="12.75">
      <c r="L24" s="5" t="s">
        <v>168</v>
      </c>
      <c r="P24" s="8">
        <f>AVERAGE(N17:N18)</f>
        <v>0.7420167803567024</v>
      </c>
    </row>
    <row r="25" spans="12:16" ht="12.75">
      <c r="L25" s="5" t="s">
        <v>169</v>
      </c>
      <c r="P25" s="8">
        <f>AVERAGE(N19:N20)</f>
        <v>5.736514393409068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147</v>
      </c>
      <c r="B6" s="2"/>
      <c r="C6" s="2"/>
      <c r="D6" s="2"/>
      <c r="E6" s="2"/>
      <c r="F6" s="2" t="s">
        <v>150</v>
      </c>
      <c r="G6" s="2"/>
      <c r="H6" s="2"/>
      <c r="I6" s="2"/>
      <c r="J6" s="2"/>
      <c r="K6" s="2"/>
      <c r="L6" s="2"/>
      <c r="M6" s="20"/>
    </row>
    <row r="7" spans="1:13" ht="12.75">
      <c r="A7" s="2" t="s">
        <v>73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157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61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158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159</v>
      </c>
      <c r="B15" s="5" t="s">
        <v>71</v>
      </c>
      <c r="C15" s="5" t="s">
        <v>18</v>
      </c>
      <c r="D15" s="6">
        <v>0.45069444444444445</v>
      </c>
      <c r="E15" s="6">
        <v>0.4784722222222222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40</v>
      </c>
      <c r="M15" s="8">
        <v>2.48</v>
      </c>
      <c r="N15" s="5" t="s">
        <v>19</v>
      </c>
      <c r="O15" s="12" t="s">
        <v>19</v>
      </c>
    </row>
    <row r="16" spans="1:15" ht="12.75">
      <c r="A16" s="5" t="str">
        <f>A15</f>
        <v>WR-59</v>
      </c>
      <c r="B16" s="5" t="s">
        <v>72</v>
      </c>
      <c r="C16" s="5" t="s">
        <v>20</v>
      </c>
      <c r="D16" s="6">
        <v>0.45069444444444445</v>
      </c>
      <c r="E16" s="6">
        <v>0.4784722222222222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40</v>
      </c>
      <c r="M16" s="8">
        <v>0.654</v>
      </c>
      <c r="N16" s="5" t="s">
        <v>19</v>
      </c>
      <c r="O16" s="15">
        <f>M16/M15</f>
        <v>0.26370967741935486</v>
      </c>
    </row>
    <row r="17" spans="1:15" ht="12.75">
      <c r="A17" s="5" t="str">
        <f>A16</f>
        <v>WR-59</v>
      </c>
      <c r="B17" s="5" t="s">
        <v>21</v>
      </c>
      <c r="C17" s="5" t="s">
        <v>20</v>
      </c>
      <c r="D17" s="6">
        <v>0.45069444444444445</v>
      </c>
      <c r="E17" s="6">
        <v>0.4784722222222222</v>
      </c>
      <c r="F17" s="23">
        <v>516328</v>
      </c>
      <c r="G17" s="23">
        <v>148.037</v>
      </c>
      <c r="H17" s="23">
        <v>148.276</v>
      </c>
      <c r="I17" s="5">
        <f>H17-G17</f>
        <v>0.23900000000000432</v>
      </c>
      <c r="J17" s="5">
        <f>I17-'WR-61'!I22</f>
        <v>0.24075000000000557</v>
      </c>
      <c r="K17" s="5">
        <v>16.32</v>
      </c>
      <c r="L17" s="5">
        <v>40</v>
      </c>
      <c r="M17" s="8">
        <f>1000*I17/(L17*K17)</f>
        <v>0.366115196078438</v>
      </c>
      <c r="N17" s="8">
        <f>1000*J17/(L17*K17)</f>
        <v>0.3687959558823615</v>
      </c>
      <c r="O17" s="17"/>
    </row>
    <row r="18" spans="1:15" ht="12.75">
      <c r="A18" s="5" t="str">
        <f>A17</f>
        <v>WR-59</v>
      </c>
      <c r="B18" s="5" t="s">
        <v>22</v>
      </c>
      <c r="C18" s="5" t="s">
        <v>20</v>
      </c>
      <c r="D18" s="6">
        <v>0.45069444444444445</v>
      </c>
      <c r="E18" s="6">
        <v>0.4784722222222222</v>
      </c>
      <c r="F18" s="5">
        <f>F17+1</f>
        <v>516329</v>
      </c>
      <c r="G18" s="5">
        <v>146.759</v>
      </c>
      <c r="H18" s="5">
        <v>147.007</v>
      </c>
      <c r="I18" s="5">
        <f>H18-G18</f>
        <v>0.24800000000001887</v>
      </c>
      <c r="J18" s="5">
        <f>I18-'WR-61'!I22</f>
        <v>0.24975000000002012</v>
      </c>
      <c r="K18" s="5">
        <v>16.6</v>
      </c>
      <c r="L18" s="5">
        <v>40</v>
      </c>
      <c r="M18" s="8">
        <f>1000*I18/(L18*K18)</f>
        <v>0.37349397590364286</v>
      </c>
      <c r="N18" s="8">
        <f>1000*J18/(L18*K18)</f>
        <v>0.3761295180723195</v>
      </c>
      <c r="O18" s="17"/>
    </row>
    <row r="19" spans="1:15" ht="12.75">
      <c r="A19" s="5" t="str">
        <f>A18</f>
        <v>WR-59</v>
      </c>
      <c r="B19" s="5" t="s">
        <v>23</v>
      </c>
      <c r="C19" s="5" t="s">
        <v>18</v>
      </c>
      <c r="D19" s="6">
        <v>0.45069444444444445</v>
      </c>
      <c r="E19" s="6">
        <v>0.4784722222222222</v>
      </c>
      <c r="F19" s="5">
        <f>F18+1</f>
        <v>516330</v>
      </c>
      <c r="G19" s="5">
        <v>146.776</v>
      </c>
      <c r="H19" s="5">
        <v>148.708</v>
      </c>
      <c r="I19" s="5">
        <f>H19-G19</f>
        <v>1.931999999999988</v>
      </c>
      <c r="J19" s="5">
        <f>I19-'WR-61'!I22</f>
        <v>1.9337499999999892</v>
      </c>
      <c r="K19" s="5">
        <v>17.06</v>
      </c>
      <c r="L19" s="5">
        <v>40</v>
      </c>
      <c r="M19" s="8">
        <f>1000*I19/(L19*K19)</f>
        <v>2.8311840562719635</v>
      </c>
      <c r="N19" s="8">
        <f>1000*J19/(L19*K19)</f>
        <v>2.833748534583806</v>
      </c>
      <c r="O19" s="17"/>
    </row>
    <row r="20" spans="1:15" ht="12.75">
      <c r="A20" s="5" t="str">
        <f>A19</f>
        <v>WR-59</v>
      </c>
      <c r="B20" s="5" t="s">
        <v>30</v>
      </c>
      <c r="C20" s="5" t="s">
        <v>18</v>
      </c>
      <c r="D20" s="6">
        <v>0.45069444444444445</v>
      </c>
      <c r="E20" s="6">
        <v>0.4784722222222222</v>
      </c>
      <c r="F20" s="5">
        <f>F19+1</f>
        <v>516331</v>
      </c>
      <c r="G20" s="5">
        <v>146.823</v>
      </c>
      <c r="H20" s="5">
        <v>148.646</v>
      </c>
      <c r="I20" s="5">
        <f>H20-G20</f>
        <v>1.822999999999979</v>
      </c>
      <c r="J20" s="5">
        <f>I20-'WR-61'!I22</f>
        <v>1.8247499999999803</v>
      </c>
      <c r="K20" s="5">
        <v>16.68</v>
      </c>
      <c r="L20" s="5">
        <v>40</v>
      </c>
      <c r="M20" s="8">
        <f>1000*I20/(L20*K20)</f>
        <v>2.7323141486810236</v>
      </c>
      <c r="N20" s="8">
        <f>1000*J20/(L20*K20)</f>
        <v>2.7349370503596826</v>
      </c>
      <c r="O20" s="19">
        <f>P24/P25</f>
        <v>0.13377043156625631</v>
      </c>
    </row>
    <row r="23" ht="18">
      <c r="A23" s="24"/>
    </row>
    <row r="24" spans="12:16" ht="12.75">
      <c r="L24" s="5" t="s">
        <v>168</v>
      </c>
      <c r="P24" s="8">
        <f>AVERAGE(N17:N18)</f>
        <v>0.3724627369773405</v>
      </c>
    </row>
    <row r="25" spans="12:16" ht="12.75">
      <c r="L25" s="5" t="s">
        <v>169</v>
      </c>
      <c r="P25" s="8">
        <f>AVERAGE(N19:N20)</f>
        <v>2.7843427924717443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147</v>
      </c>
      <c r="B6" s="2"/>
      <c r="C6" s="2"/>
      <c r="D6" s="2"/>
      <c r="E6" s="2"/>
      <c r="F6" s="2" t="s">
        <v>150</v>
      </c>
      <c r="G6" s="2"/>
      <c r="H6" s="2"/>
      <c r="I6" s="2"/>
      <c r="J6" s="2"/>
      <c r="K6" s="2"/>
      <c r="L6" s="2"/>
      <c r="M6" s="20"/>
    </row>
    <row r="7" spans="1:13" ht="12.75">
      <c r="A7" s="2" t="s">
        <v>73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160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61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158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161</v>
      </c>
      <c r="B15" s="5" t="s">
        <v>71</v>
      </c>
      <c r="C15" s="5" t="s">
        <v>18</v>
      </c>
      <c r="D15" s="6">
        <v>0.4826388888888889</v>
      </c>
      <c r="E15" s="6">
        <v>0.5104166666666666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40</v>
      </c>
      <c r="M15" s="8">
        <v>2.44</v>
      </c>
      <c r="N15" s="5" t="s">
        <v>19</v>
      </c>
      <c r="O15" s="12" t="s">
        <v>19</v>
      </c>
    </row>
    <row r="16" spans="1:15" ht="12.75">
      <c r="A16" s="5" t="str">
        <f>A15</f>
        <v>WR-60</v>
      </c>
      <c r="B16" s="5" t="s">
        <v>72</v>
      </c>
      <c r="C16" s="5" t="s">
        <v>20</v>
      </c>
      <c r="D16" s="6">
        <v>0.4826388888888889</v>
      </c>
      <c r="E16" s="6">
        <v>0.5104166666666666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40</v>
      </c>
      <c r="M16" s="8">
        <v>0.68</v>
      </c>
      <c r="N16" s="5" t="s">
        <v>19</v>
      </c>
      <c r="O16" s="15">
        <f>M16/M15</f>
        <v>0.27868852459016397</v>
      </c>
    </row>
    <row r="17" spans="1:15" ht="12.75">
      <c r="A17" s="5" t="str">
        <f>A16</f>
        <v>WR-60</v>
      </c>
      <c r="B17" s="5" t="s">
        <v>21</v>
      </c>
      <c r="C17" s="5" t="s">
        <v>20</v>
      </c>
      <c r="D17" s="6">
        <v>0.4826388888888889</v>
      </c>
      <c r="E17" s="6">
        <v>0.5104166666666666</v>
      </c>
      <c r="F17" s="23">
        <v>516332</v>
      </c>
      <c r="G17" s="23">
        <v>149.442</v>
      </c>
      <c r="H17" s="23">
        <v>149.691</v>
      </c>
      <c r="I17" s="5">
        <f>H17-G17</f>
        <v>0.24899999999999523</v>
      </c>
      <c r="J17" s="5">
        <f>I17-'WR-61'!I22</f>
        <v>0.2507499999999965</v>
      </c>
      <c r="K17" s="5">
        <v>16.32</v>
      </c>
      <c r="L17" s="5">
        <v>40</v>
      </c>
      <c r="M17" s="8">
        <f>1000*I17/(L17*K17)</f>
        <v>0.38143382352940447</v>
      </c>
      <c r="N17" s="8">
        <f>1000*J17/(L17*K17)</f>
        <v>0.384114583333328</v>
      </c>
      <c r="O17" s="17"/>
    </row>
    <row r="18" spans="1:15" ht="12.75">
      <c r="A18" s="5" t="str">
        <f>A17</f>
        <v>WR-60</v>
      </c>
      <c r="B18" s="5" t="s">
        <v>22</v>
      </c>
      <c r="C18" s="5" t="s">
        <v>20</v>
      </c>
      <c r="D18" s="6">
        <v>0.4826388888888889</v>
      </c>
      <c r="E18" s="6">
        <v>0.5104166666666666</v>
      </c>
      <c r="F18" s="5">
        <f>F17+1</f>
        <v>516333</v>
      </c>
      <c r="G18" s="5">
        <v>148.669</v>
      </c>
      <c r="H18" s="5">
        <v>148.925</v>
      </c>
      <c r="I18" s="5">
        <f>H18-G18</f>
        <v>0.2560000000000002</v>
      </c>
      <c r="J18" s="5">
        <f>I18-'WR-61'!I22</f>
        <v>0.2577500000000015</v>
      </c>
      <c r="K18" s="5">
        <v>16.6</v>
      </c>
      <c r="L18" s="5">
        <v>40</v>
      </c>
      <c r="M18" s="8">
        <f>1000*I18/(L18*K18)</f>
        <v>0.38554216867469915</v>
      </c>
      <c r="N18" s="8">
        <f>1000*J18/(L18*K18)</f>
        <v>0.3881777108433757</v>
      </c>
      <c r="O18" s="17"/>
    </row>
    <row r="19" spans="1:15" ht="12.75">
      <c r="A19" s="5" t="str">
        <f>A18</f>
        <v>WR-60</v>
      </c>
      <c r="B19" s="5" t="s">
        <v>23</v>
      </c>
      <c r="C19" s="5" t="s">
        <v>18</v>
      </c>
      <c r="D19" s="6">
        <v>0.4826388888888889</v>
      </c>
      <c r="E19" s="6">
        <v>0.5104166666666666</v>
      </c>
      <c r="F19" s="5">
        <f>F18+1</f>
        <v>516334</v>
      </c>
      <c r="G19" s="5">
        <v>146.728</v>
      </c>
      <c r="H19" s="5">
        <v>148.581</v>
      </c>
      <c r="I19" s="5">
        <f>H19-G19</f>
        <v>1.8529999999999802</v>
      </c>
      <c r="J19" s="5">
        <f>I19-'WR-61'!I22</f>
        <v>1.8547499999999815</v>
      </c>
      <c r="K19" s="5">
        <v>17.06</v>
      </c>
      <c r="L19" s="5">
        <v>40</v>
      </c>
      <c r="M19" s="8">
        <f>1000*I19/(L19*K19)</f>
        <v>2.7154161781945785</v>
      </c>
      <c r="N19" s="8">
        <f>1000*J19/(L19*K19)</f>
        <v>2.7179806565064206</v>
      </c>
      <c r="O19" s="17"/>
    </row>
    <row r="20" spans="1:15" ht="12.75">
      <c r="A20" s="5" t="str">
        <f>A19</f>
        <v>WR-60</v>
      </c>
      <c r="B20" s="5" t="s">
        <v>30</v>
      </c>
      <c r="C20" s="5" t="s">
        <v>18</v>
      </c>
      <c r="D20" s="6">
        <v>0.4826388888888889</v>
      </c>
      <c r="E20" s="6">
        <v>0.5104166666666666</v>
      </c>
      <c r="F20" s="5">
        <f>F19+1</f>
        <v>516335</v>
      </c>
      <c r="G20" s="5">
        <v>148.802</v>
      </c>
      <c r="H20" s="5">
        <v>150.615</v>
      </c>
      <c r="I20" s="5">
        <f>H20-G20</f>
        <v>1.8130000000000166</v>
      </c>
      <c r="J20" s="5">
        <f>I20-'WR-61'!I22</f>
        <v>1.8147500000000178</v>
      </c>
      <c r="K20" s="5">
        <v>16.68</v>
      </c>
      <c r="L20" s="5">
        <v>40</v>
      </c>
      <c r="M20" s="8">
        <f>1000*I20/(L20*K20)</f>
        <v>2.7173261390887538</v>
      </c>
      <c r="N20" s="8">
        <f>1000*J20/(L20*K20)</f>
        <v>2.7199490407674123</v>
      </c>
      <c r="O20" s="19">
        <f>P24/P25</f>
        <v>0.1420195436810948</v>
      </c>
    </row>
    <row r="23" ht="18">
      <c r="A23" s="24"/>
    </row>
    <row r="24" spans="12:16" ht="12.75">
      <c r="L24" s="5" t="s">
        <v>168</v>
      </c>
      <c r="P24" s="8">
        <f>AVERAGE(N17:N18)</f>
        <v>0.3861461470883518</v>
      </c>
    </row>
    <row r="25" spans="12:16" ht="12.75">
      <c r="L25" s="5" t="s">
        <v>169</v>
      </c>
      <c r="P25" s="8">
        <f>AVERAGE(N19:N20)</f>
        <v>2.7189648486369165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J32" sqref="J32"/>
    </sheetView>
  </sheetViews>
  <sheetFormatPr defaultColWidth="9.140625" defaultRowHeight="12.75"/>
  <cols>
    <col min="1" max="6" width="9.140625" style="5" customWidth="1"/>
    <col min="7" max="7" width="11.421875" style="5" customWidth="1"/>
    <col min="8" max="8" width="12.140625" style="5" customWidth="1"/>
    <col min="9" max="9" width="10.421875" style="5" customWidth="1"/>
    <col min="10" max="10" width="14.00390625" style="5" customWidth="1"/>
    <col min="11" max="11" width="14.7109375" style="5" customWidth="1"/>
    <col min="12" max="12" width="13.57421875" style="5" customWidth="1"/>
    <col min="13" max="16384" width="9.140625" style="5" customWidth="1"/>
  </cols>
  <sheetData>
    <row r="1" spans="1:13" ht="12.75">
      <c r="A1" s="2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147</v>
      </c>
      <c r="B6" s="2"/>
      <c r="C6" s="2"/>
      <c r="D6" s="2"/>
      <c r="E6" s="2"/>
      <c r="F6" s="2" t="s">
        <v>150</v>
      </c>
      <c r="G6" s="2"/>
      <c r="H6" s="2"/>
      <c r="I6" s="2"/>
      <c r="J6" s="2"/>
      <c r="K6" s="2"/>
      <c r="L6" s="2"/>
      <c r="M6" s="20"/>
    </row>
    <row r="7" spans="1:13" ht="12.75">
      <c r="A7" s="2" t="s">
        <v>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160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162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163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9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</row>
    <row r="15" spans="1:13" ht="12.75">
      <c r="A15" s="5" t="s">
        <v>165</v>
      </c>
      <c r="B15" s="5" t="s">
        <v>71</v>
      </c>
      <c r="C15" s="5" t="s">
        <v>18</v>
      </c>
      <c r="D15" s="6"/>
      <c r="E15" s="6"/>
      <c r="F15" s="5" t="s">
        <v>19</v>
      </c>
      <c r="G15" s="5" t="s">
        <v>19</v>
      </c>
      <c r="H15" s="5" t="s">
        <v>19</v>
      </c>
      <c r="I15" s="5" t="s">
        <v>19</v>
      </c>
      <c r="M15" s="8"/>
    </row>
    <row r="16" spans="1:13" ht="12.75">
      <c r="A16" s="5" t="str">
        <f>A15</f>
        <v>WR-61</v>
      </c>
      <c r="B16" s="5" t="s">
        <v>72</v>
      </c>
      <c r="C16" s="5" t="s">
        <v>20</v>
      </c>
      <c r="D16" s="6"/>
      <c r="E16" s="6"/>
      <c r="F16" s="5" t="s">
        <v>19</v>
      </c>
      <c r="G16" s="5" t="s">
        <v>19</v>
      </c>
      <c r="H16" s="5" t="s">
        <v>19</v>
      </c>
      <c r="I16" s="5" t="s">
        <v>19</v>
      </c>
      <c r="M16" s="8"/>
    </row>
    <row r="17" spans="1:13" ht="12.75">
      <c r="A17" s="5" t="str">
        <f>A16</f>
        <v>WR-61</v>
      </c>
      <c r="B17" s="5" t="s">
        <v>21</v>
      </c>
      <c r="C17" s="5" t="s">
        <v>20</v>
      </c>
      <c r="D17" s="6"/>
      <c r="E17" s="6"/>
      <c r="F17" s="23">
        <v>516336</v>
      </c>
      <c r="G17" s="5">
        <v>146.665</v>
      </c>
      <c r="H17" s="5">
        <v>146.676</v>
      </c>
      <c r="I17" s="5">
        <f>H17-G17</f>
        <v>0.01099999999999568</v>
      </c>
      <c r="M17" s="8"/>
    </row>
    <row r="18" spans="1:13" ht="12.75">
      <c r="A18" s="5" t="str">
        <f>A17</f>
        <v>WR-61</v>
      </c>
      <c r="B18" s="5" t="s">
        <v>22</v>
      </c>
      <c r="C18" s="5" t="s">
        <v>20</v>
      </c>
      <c r="D18" s="6"/>
      <c r="E18" s="6"/>
      <c r="F18" s="5">
        <f>F17+1</f>
        <v>516337</v>
      </c>
      <c r="G18" s="5">
        <v>148.111</v>
      </c>
      <c r="H18" s="5">
        <v>148.112</v>
      </c>
      <c r="I18" s="5">
        <f>H18-G18</f>
        <v>0.0010000000000047748</v>
      </c>
      <c r="M18" s="8"/>
    </row>
    <row r="19" spans="1:13" ht="12.75">
      <c r="A19" s="5" t="str">
        <f>A18</f>
        <v>WR-61</v>
      </c>
      <c r="B19" s="5" t="s">
        <v>23</v>
      </c>
      <c r="C19" s="5" t="s">
        <v>18</v>
      </c>
      <c r="D19" s="6"/>
      <c r="E19" s="6"/>
      <c r="F19" s="5">
        <f>F18+1</f>
        <v>516338</v>
      </c>
      <c r="G19" s="5">
        <v>143.484</v>
      </c>
      <c r="H19" s="5">
        <v>143.478</v>
      </c>
      <c r="I19" s="5">
        <f>H19-G19</f>
        <v>-0.006000000000000227</v>
      </c>
      <c r="M19" s="8"/>
    </row>
    <row r="20" spans="1:13" ht="12.75">
      <c r="A20" s="5" t="str">
        <f>A19</f>
        <v>WR-61</v>
      </c>
      <c r="B20" s="5" t="s">
        <v>30</v>
      </c>
      <c r="C20" s="5" t="s">
        <v>18</v>
      </c>
      <c r="D20" s="6"/>
      <c r="E20" s="6"/>
      <c r="F20" s="5">
        <f>F19+1</f>
        <v>516339</v>
      </c>
      <c r="G20" s="5">
        <v>146.293</v>
      </c>
      <c r="H20" s="5">
        <v>146.28</v>
      </c>
      <c r="I20" s="5">
        <f>H20-G20</f>
        <v>-0.01300000000000523</v>
      </c>
      <c r="M20" s="8"/>
    </row>
    <row r="22" spans="9:10" ht="12.75">
      <c r="I22" s="5">
        <f>AVERAGE(I17:I20)</f>
        <v>-0.0017500000000012506</v>
      </c>
      <c r="J22" s="5" t="s">
        <v>167</v>
      </c>
    </row>
    <row r="23" ht="18">
      <c r="A23" s="24"/>
    </row>
    <row r="25" ht="23.25">
      <c r="A25" s="25" t="s">
        <v>164</v>
      </c>
    </row>
  </sheetData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147</v>
      </c>
      <c r="B6" s="2"/>
      <c r="C6" s="2"/>
      <c r="D6" s="2"/>
      <c r="E6" s="2"/>
      <c r="F6" s="2" t="s">
        <v>150</v>
      </c>
      <c r="G6" s="2"/>
      <c r="H6" s="2"/>
      <c r="I6" s="2"/>
      <c r="J6" s="2"/>
      <c r="K6" s="2"/>
      <c r="L6" s="2"/>
      <c r="M6" s="20"/>
    </row>
    <row r="7" spans="1:13" ht="12.75">
      <c r="A7" s="2" t="s">
        <v>73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173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61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149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171</v>
      </c>
      <c r="B15" s="5" t="s">
        <v>174</v>
      </c>
      <c r="C15" s="5" t="s">
        <v>18</v>
      </c>
      <c r="D15" s="6">
        <v>0.4472222222222222</v>
      </c>
      <c r="E15" s="6">
        <v>0.475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40</v>
      </c>
      <c r="M15" s="8">
        <v>2.6</v>
      </c>
      <c r="N15" s="5" t="s">
        <v>19</v>
      </c>
      <c r="O15" s="12" t="s">
        <v>19</v>
      </c>
    </row>
    <row r="16" spans="1:15" ht="12.75">
      <c r="A16" s="5" t="str">
        <f>A15</f>
        <v>WR-62</v>
      </c>
      <c r="B16" s="5" t="s">
        <v>175</v>
      </c>
      <c r="C16" s="5" t="s">
        <v>20</v>
      </c>
      <c r="D16" s="6">
        <v>0.4472222222222222</v>
      </c>
      <c r="E16" s="6">
        <v>0.475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40</v>
      </c>
      <c r="M16" s="8">
        <v>0.62</v>
      </c>
      <c r="N16" s="5" t="s">
        <v>19</v>
      </c>
      <c r="O16" s="15">
        <f>M16/M15</f>
        <v>0.23846153846153845</v>
      </c>
    </row>
    <row r="17" spans="1:15" ht="12.75">
      <c r="A17" s="5" t="str">
        <f>A16</f>
        <v>WR-62</v>
      </c>
      <c r="B17" s="5" t="s">
        <v>21</v>
      </c>
      <c r="C17" s="5" t="s">
        <v>20</v>
      </c>
      <c r="D17" s="6">
        <v>0.4472222222222222</v>
      </c>
      <c r="E17" s="6">
        <v>0.475</v>
      </c>
      <c r="F17" s="23">
        <v>516340</v>
      </c>
      <c r="G17" s="23">
        <v>146.448</v>
      </c>
      <c r="H17" s="23">
        <v>146.697</v>
      </c>
      <c r="I17" s="5">
        <f>H17-G17</f>
        <v>0.24899999999999523</v>
      </c>
      <c r="J17" s="4">
        <f>I17-'WR-66'!I22</f>
        <v>0.2530000000000001</v>
      </c>
      <c r="K17" s="5">
        <v>16.32</v>
      </c>
      <c r="L17" s="5">
        <v>40</v>
      </c>
      <c r="M17" s="8">
        <f>1000*I17/(L17*K17)</f>
        <v>0.38143382352940447</v>
      </c>
      <c r="N17" s="8">
        <f>1000*J17/(L17*K17)</f>
        <v>0.3875612745098041</v>
      </c>
      <c r="O17" s="17"/>
    </row>
    <row r="18" spans="1:15" ht="12.75">
      <c r="A18" s="5" t="str">
        <f>A17</f>
        <v>WR-62</v>
      </c>
      <c r="B18" s="5" t="s">
        <v>22</v>
      </c>
      <c r="C18" s="5" t="s">
        <v>20</v>
      </c>
      <c r="D18" s="6">
        <v>0.4472222222222222</v>
      </c>
      <c r="E18" s="6">
        <v>0.475</v>
      </c>
      <c r="F18" s="5">
        <f>F17+1</f>
        <v>516341</v>
      </c>
      <c r="G18" s="5">
        <v>149.143</v>
      </c>
      <c r="H18" s="5">
        <v>149.399</v>
      </c>
      <c r="I18" s="5">
        <f>H18-G18</f>
        <v>0.2560000000000002</v>
      </c>
      <c r="J18" s="4">
        <f>I18-'WR-66'!I22</f>
        <v>0.2600000000000051</v>
      </c>
      <c r="K18" s="5">
        <v>16.6</v>
      </c>
      <c r="L18" s="5">
        <v>40</v>
      </c>
      <c r="M18" s="8">
        <f>1000*I18/(L18*K18)</f>
        <v>0.38554216867469915</v>
      </c>
      <c r="N18" s="8">
        <f>1000*J18/(L18*K18)</f>
        <v>0.39156626506024866</v>
      </c>
      <c r="O18" s="17"/>
    </row>
    <row r="19" spans="1:15" ht="12.75">
      <c r="A19" s="5" t="str">
        <f>A18</f>
        <v>WR-62</v>
      </c>
      <c r="B19" s="5" t="s">
        <v>23</v>
      </c>
      <c r="C19" s="5" t="s">
        <v>18</v>
      </c>
      <c r="D19" s="6">
        <v>0.4472222222222222</v>
      </c>
      <c r="E19" s="6">
        <v>0.475</v>
      </c>
      <c r="F19" s="5">
        <f>F18+1</f>
        <v>516342</v>
      </c>
      <c r="G19" s="5">
        <v>146.179</v>
      </c>
      <c r="H19" s="5">
        <v>148.055</v>
      </c>
      <c r="I19" s="5">
        <f>H19-G19</f>
        <v>1.8760000000000048</v>
      </c>
      <c r="J19" s="4">
        <f>I19-'WR-66'!I22</f>
        <v>1.8800000000000097</v>
      </c>
      <c r="K19" s="5">
        <v>17.06</v>
      </c>
      <c r="L19" s="5">
        <v>40</v>
      </c>
      <c r="M19" s="8">
        <f>1000*I19/(L19*K19)</f>
        <v>2.7491207502930903</v>
      </c>
      <c r="N19" s="8">
        <f>1000*J19/(L19*K19)</f>
        <v>2.754982415005876</v>
      </c>
      <c r="O19" s="17"/>
    </row>
    <row r="20" spans="1:15" ht="12.75">
      <c r="A20" s="5" t="str">
        <f>A19</f>
        <v>WR-62</v>
      </c>
      <c r="B20" s="5" t="s">
        <v>30</v>
      </c>
      <c r="C20" s="5" t="s">
        <v>18</v>
      </c>
      <c r="D20" s="6">
        <v>0.4472222222222222</v>
      </c>
      <c r="E20" s="6">
        <v>0.475</v>
      </c>
      <c r="F20" s="5">
        <f>F19+1</f>
        <v>516343</v>
      </c>
      <c r="G20" s="5">
        <v>144.301</v>
      </c>
      <c r="H20" s="5">
        <v>146.011</v>
      </c>
      <c r="I20" s="27">
        <f>H20-G20</f>
        <v>1.710000000000008</v>
      </c>
      <c r="J20" s="4">
        <f>I20-'WR-66'!I22</f>
        <v>1.7140000000000128</v>
      </c>
      <c r="K20" s="5">
        <v>16.68</v>
      </c>
      <c r="L20" s="5">
        <v>40</v>
      </c>
      <c r="M20" s="8">
        <f>1000*I20/(L20*K20)</f>
        <v>2.5629496402877816</v>
      </c>
      <c r="N20" s="8">
        <f>1000*J20/(L20*K20)</f>
        <v>2.568944844124719</v>
      </c>
      <c r="O20" s="19">
        <f>P24/P25</f>
        <v>0.14634451254641773</v>
      </c>
    </row>
    <row r="23" ht="18">
      <c r="A23" s="24"/>
    </row>
    <row r="24" spans="12:16" ht="12.75">
      <c r="L24" s="5" t="s">
        <v>168</v>
      </c>
      <c r="P24" s="8">
        <f>AVERAGE(N17:N18)</f>
        <v>0.3895637697850264</v>
      </c>
    </row>
    <row r="25" spans="12:16" ht="12.75">
      <c r="L25" s="5" t="s">
        <v>169</v>
      </c>
      <c r="P25" s="8">
        <f>AVERAGE(N19:N20)</f>
        <v>2.6619636295652978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147</v>
      </c>
      <c r="B6" s="2"/>
      <c r="C6" s="2"/>
      <c r="D6" s="2"/>
      <c r="E6" s="2"/>
      <c r="F6" s="2" t="s">
        <v>150</v>
      </c>
      <c r="G6" s="2"/>
      <c r="H6" s="2"/>
      <c r="I6" s="2"/>
      <c r="J6" s="2"/>
      <c r="K6" s="2"/>
      <c r="L6" s="2"/>
      <c r="M6" s="20"/>
    </row>
    <row r="7" spans="1:13" ht="12.75">
      <c r="A7" s="2" t="s">
        <v>139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177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158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176</v>
      </c>
      <c r="B15" s="5" t="s">
        <v>174</v>
      </c>
      <c r="C15" s="5" t="s">
        <v>18</v>
      </c>
      <c r="D15" s="6">
        <v>0.48125</v>
      </c>
      <c r="E15" s="6">
        <v>0.5368055555555555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80</v>
      </c>
      <c r="M15" s="8">
        <v>1.1</v>
      </c>
      <c r="N15" s="5" t="s">
        <v>19</v>
      </c>
      <c r="O15" s="12" t="s">
        <v>19</v>
      </c>
    </row>
    <row r="16" spans="1:15" ht="12.75">
      <c r="A16" s="5" t="str">
        <f>A15</f>
        <v>WR-63</v>
      </c>
      <c r="B16" s="5" t="s">
        <v>175</v>
      </c>
      <c r="C16" s="5" t="s">
        <v>20</v>
      </c>
      <c r="D16" s="6">
        <v>0.48125</v>
      </c>
      <c r="E16" s="6">
        <v>0.5368055555555555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80</v>
      </c>
      <c r="M16" s="8">
        <v>0.4</v>
      </c>
      <c r="N16" s="5" t="s">
        <v>19</v>
      </c>
      <c r="O16" s="15">
        <f>M16/M15</f>
        <v>0.36363636363636365</v>
      </c>
    </row>
    <row r="17" spans="1:15" ht="12.75">
      <c r="A17" s="5" t="str">
        <f>A16</f>
        <v>WR-63</v>
      </c>
      <c r="B17" s="5" t="s">
        <v>21</v>
      </c>
      <c r="C17" s="5" t="s">
        <v>20</v>
      </c>
      <c r="D17" s="6">
        <v>0.48125</v>
      </c>
      <c r="E17" s="6">
        <v>0.5368055555555555</v>
      </c>
      <c r="F17" s="23">
        <v>516344</v>
      </c>
      <c r="G17" s="23">
        <v>144.613</v>
      </c>
      <c r="H17" s="23">
        <v>144.797</v>
      </c>
      <c r="I17" s="5">
        <f>H17-G17</f>
        <v>0.1839999999999975</v>
      </c>
      <c r="J17" s="4">
        <f>I17-'WR-66'!I22</f>
        <v>0.1880000000000024</v>
      </c>
      <c r="K17" s="5">
        <v>16.32</v>
      </c>
      <c r="L17" s="5">
        <v>80</v>
      </c>
      <c r="M17" s="8">
        <f>1000*I17/(L17*K17)</f>
        <v>0.1409313725490177</v>
      </c>
      <c r="N17" s="8">
        <f>1000*J17/(L17*K17)</f>
        <v>0.14399509803921753</v>
      </c>
      <c r="O17" s="17"/>
    </row>
    <row r="18" spans="1:15" ht="12.75">
      <c r="A18" s="5" t="str">
        <f>A17</f>
        <v>WR-63</v>
      </c>
      <c r="B18" s="5" t="s">
        <v>22</v>
      </c>
      <c r="C18" s="5" t="s">
        <v>20</v>
      </c>
      <c r="D18" s="6">
        <v>0.48125</v>
      </c>
      <c r="E18" s="6">
        <v>0.5368055555555555</v>
      </c>
      <c r="F18" s="5">
        <f>F17+1</f>
        <v>516345</v>
      </c>
      <c r="G18" s="5">
        <v>144.807</v>
      </c>
      <c r="H18" s="5">
        <v>145.027</v>
      </c>
      <c r="I18" s="5">
        <f>H18-G18</f>
        <v>0.21999999999999886</v>
      </c>
      <c r="J18" s="4">
        <f>I18-'WR-66'!I22</f>
        <v>0.22400000000000375</v>
      </c>
      <c r="K18" s="5">
        <v>16.6</v>
      </c>
      <c r="L18" s="5">
        <v>80</v>
      </c>
      <c r="M18" s="8">
        <f>1000*I18/(L18*K18)</f>
        <v>0.16566265060240878</v>
      </c>
      <c r="N18" s="8">
        <f>1000*J18/(L18*K18)</f>
        <v>0.16867469879518354</v>
      </c>
      <c r="O18" s="17"/>
    </row>
    <row r="19" spans="1:15" ht="12.75">
      <c r="A19" s="5" t="str">
        <f>A18</f>
        <v>WR-63</v>
      </c>
      <c r="B19" s="5" t="s">
        <v>23</v>
      </c>
      <c r="C19" s="5" t="s">
        <v>18</v>
      </c>
      <c r="D19" s="6">
        <v>0.48125</v>
      </c>
      <c r="E19" s="6">
        <v>0.5368055555555555</v>
      </c>
      <c r="F19" s="5">
        <f>F18+1</f>
        <v>516346</v>
      </c>
      <c r="G19" s="5">
        <v>143.837</v>
      </c>
      <c r="H19" s="5">
        <v>145.339</v>
      </c>
      <c r="I19" s="5">
        <f>H19-G19</f>
        <v>1.5020000000000095</v>
      </c>
      <c r="J19" s="4">
        <f>I19-'WR-66'!I22</f>
        <v>1.5060000000000144</v>
      </c>
      <c r="K19" s="5">
        <v>17.06</v>
      </c>
      <c r="L19" s="5">
        <v>80</v>
      </c>
      <c r="M19" s="8">
        <f>1000*I19/(L19*K19)</f>
        <v>1.1005275498241571</v>
      </c>
      <c r="N19" s="8">
        <f>1000*J19/(L19*K19)</f>
        <v>1.10345838218055</v>
      </c>
      <c r="O19" s="17"/>
    </row>
    <row r="20" spans="1:15" ht="12.75">
      <c r="A20" s="5" t="str">
        <f>A19</f>
        <v>WR-63</v>
      </c>
      <c r="B20" s="5" t="s">
        <v>30</v>
      </c>
      <c r="C20" s="5" t="s">
        <v>18</v>
      </c>
      <c r="D20" s="6">
        <v>0.48125</v>
      </c>
      <c r="E20" s="6">
        <v>0.5368055555555555</v>
      </c>
      <c r="F20" s="5">
        <f>F19+1</f>
        <v>516347</v>
      </c>
      <c r="G20" s="5">
        <v>144.444</v>
      </c>
      <c r="H20" s="5">
        <v>145.769</v>
      </c>
      <c r="I20" s="5">
        <f>H20-G20</f>
        <v>1.325000000000017</v>
      </c>
      <c r="J20" s="4">
        <f>I20-'WR-66'!I22</f>
        <v>1.329000000000022</v>
      </c>
      <c r="K20" s="5">
        <v>16.68</v>
      </c>
      <c r="L20" s="5">
        <v>80</v>
      </c>
      <c r="M20" s="8">
        <f>1000*I20/(L20*K20)</f>
        <v>0.9929556354916195</v>
      </c>
      <c r="N20" s="8">
        <f>1000*J20/(L20*K20)</f>
        <v>0.9959532374100882</v>
      </c>
      <c r="O20" s="19">
        <f>P24/P25</f>
        <v>0.14893210741368013</v>
      </c>
    </row>
    <row r="23" ht="18">
      <c r="A23" s="24"/>
    </row>
    <row r="24" spans="12:16" ht="12.75">
      <c r="L24" s="5" t="s">
        <v>168</v>
      </c>
      <c r="P24" s="8">
        <f>AVERAGE(N17:N18)</f>
        <v>0.15633489841720055</v>
      </c>
    </row>
    <row r="25" spans="12:16" ht="12.75">
      <c r="L25" s="5" t="s">
        <v>169</v>
      </c>
      <c r="P25" s="8">
        <f>AVERAGE(N19:N20)</f>
        <v>1.0497058097953191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3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5" ht="12.7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12.75">
      <c r="A2" s="3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9"/>
    </row>
    <row r="3" spans="1:15" ht="12.75">
      <c r="A3" s="3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"/>
    </row>
    <row r="4" spans="1:15" ht="12.75">
      <c r="A4" s="3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9"/>
    </row>
    <row r="5" spans="1:15" ht="12.75">
      <c r="A5" s="3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9"/>
    </row>
    <row r="6" spans="1:15" ht="12.75">
      <c r="A6" s="3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9"/>
    </row>
    <row r="7" spans="1:15" ht="12.75">
      <c r="A7" s="32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9"/>
    </row>
    <row r="8" spans="1:15" ht="12.75">
      <c r="A8" s="32" t="s">
        <v>47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9"/>
    </row>
    <row r="9" spans="1:15" ht="12.75">
      <c r="A9" s="32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9"/>
    </row>
    <row r="10" spans="1:15" ht="12.75">
      <c r="A10" s="2" t="s">
        <v>48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5" ht="13.5" thickBot="1">
      <c r="A11" s="3" t="s">
        <v>49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0"/>
    </row>
    <row r="13" ht="12.75">
      <c r="A13" s="11"/>
    </row>
    <row r="14" spans="1:15" ht="38.25">
      <c r="A14" s="11" t="s">
        <v>3</v>
      </c>
      <c r="B14" s="11" t="s">
        <v>4</v>
      </c>
      <c r="C14" s="1" t="s">
        <v>5</v>
      </c>
      <c r="D14" s="11" t="s">
        <v>6</v>
      </c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" t="s">
        <v>12</v>
      </c>
      <c r="K14" s="1" t="s">
        <v>13</v>
      </c>
      <c r="L14" s="1" t="s">
        <v>14</v>
      </c>
      <c r="M14" s="1" t="s">
        <v>15</v>
      </c>
      <c r="N14" s="1" t="s">
        <v>16</v>
      </c>
      <c r="O14" s="1" t="s">
        <v>17</v>
      </c>
    </row>
    <row r="15" spans="1:15" ht="12.75">
      <c r="A15" s="5" t="s">
        <v>54</v>
      </c>
      <c r="B15" s="5" t="s">
        <v>71</v>
      </c>
      <c r="C15" s="5" t="s">
        <v>18</v>
      </c>
      <c r="D15" s="6">
        <v>0.43194444444444446</v>
      </c>
      <c r="E15" s="6">
        <v>0.47361111111111115</v>
      </c>
      <c r="F15" s="12" t="s">
        <v>19</v>
      </c>
      <c r="G15" s="12" t="s">
        <v>19</v>
      </c>
      <c r="H15" s="12" t="s">
        <v>19</v>
      </c>
      <c r="I15" s="12" t="s">
        <v>19</v>
      </c>
      <c r="J15" s="12" t="s">
        <v>19</v>
      </c>
      <c r="K15" s="13">
        <v>1.7</v>
      </c>
      <c r="L15" s="18">
        <v>60</v>
      </c>
      <c r="M15" s="5">
        <v>1.05</v>
      </c>
      <c r="N15" s="12" t="s">
        <v>19</v>
      </c>
      <c r="O15" s="12" t="s">
        <v>19</v>
      </c>
    </row>
    <row r="16" spans="1:15" ht="12.75">
      <c r="A16" s="5" t="str">
        <f>A15</f>
        <v>WR-37</v>
      </c>
      <c r="B16" s="5" t="s">
        <v>72</v>
      </c>
      <c r="C16" s="5" t="s">
        <v>20</v>
      </c>
      <c r="D16" s="6">
        <v>0.43194444444444446</v>
      </c>
      <c r="E16" s="6">
        <v>0.47361111111111115</v>
      </c>
      <c r="F16" s="12" t="s">
        <v>19</v>
      </c>
      <c r="G16" s="12" t="s">
        <v>19</v>
      </c>
      <c r="H16" s="12" t="s">
        <v>19</v>
      </c>
      <c r="I16" s="12" t="s">
        <v>19</v>
      </c>
      <c r="J16" s="12" t="s">
        <v>19</v>
      </c>
      <c r="K16" s="13">
        <v>1.7</v>
      </c>
      <c r="L16" s="18">
        <v>60</v>
      </c>
      <c r="M16" s="5">
        <v>0.262</v>
      </c>
      <c r="N16" s="12" t="s">
        <v>19</v>
      </c>
      <c r="O16" s="15">
        <f>M16/M15</f>
        <v>0.24952380952380954</v>
      </c>
    </row>
    <row r="17" spans="1:15" ht="12.75">
      <c r="A17" s="5" t="str">
        <f>A15</f>
        <v>WR-37</v>
      </c>
      <c r="B17" s="5" t="s">
        <v>21</v>
      </c>
      <c r="C17" s="5" t="s">
        <v>20</v>
      </c>
      <c r="D17" s="6">
        <v>0.431944444444444</v>
      </c>
      <c r="E17" s="6">
        <v>0.47361111111111115</v>
      </c>
      <c r="F17" s="16" t="s">
        <v>50</v>
      </c>
      <c r="G17" s="5">
        <v>145.633</v>
      </c>
      <c r="H17" s="4">
        <v>145.839</v>
      </c>
      <c r="I17" s="5">
        <f>H17-G17</f>
        <v>0.20599999999998886</v>
      </c>
      <c r="J17" s="5">
        <f>I17-'WR-44'!I22</f>
        <v>0.16174999999999073</v>
      </c>
      <c r="K17" s="13">
        <v>16.21</v>
      </c>
      <c r="L17" s="18">
        <v>60</v>
      </c>
      <c r="M17" s="8">
        <f>1000*I17/(60*K17)</f>
        <v>0.21180341353073087</v>
      </c>
      <c r="N17" s="8">
        <f>1000*J17/(L17*K17)</f>
        <v>0.16630680649803695</v>
      </c>
      <c r="O17" s="17"/>
    </row>
    <row r="18" spans="1:15" ht="12.75">
      <c r="A18" s="5" t="str">
        <f>A15</f>
        <v>WR-37</v>
      </c>
      <c r="B18" s="5" t="s">
        <v>22</v>
      </c>
      <c r="C18" s="5" t="s">
        <v>20</v>
      </c>
      <c r="D18" s="6">
        <v>0.431944444444444</v>
      </c>
      <c r="E18" s="6">
        <v>0.47361111111111115</v>
      </c>
      <c r="F18" s="16" t="s">
        <v>51</v>
      </c>
      <c r="G18" s="5">
        <v>148.741</v>
      </c>
      <c r="H18" s="4">
        <v>148.994</v>
      </c>
      <c r="I18" s="5">
        <f>H18-G18</f>
        <v>0.2529999999999859</v>
      </c>
      <c r="J18" s="5">
        <f>I18-'WR-44'!I22</f>
        <v>0.20874999999998778</v>
      </c>
      <c r="K18" s="13">
        <v>16.51</v>
      </c>
      <c r="L18" s="18">
        <v>60</v>
      </c>
      <c r="M18" s="8">
        <f>1000*I18/(60*K18)</f>
        <v>0.25540076721177657</v>
      </c>
      <c r="N18" s="8">
        <f>1000*J18/(L18*K18)</f>
        <v>0.2107308701796767</v>
      </c>
      <c r="O18" s="17"/>
    </row>
    <row r="19" spans="1:15" ht="12.75">
      <c r="A19" s="5" t="str">
        <f>A15</f>
        <v>WR-37</v>
      </c>
      <c r="B19" s="5" t="s">
        <v>23</v>
      </c>
      <c r="C19" s="5" t="s">
        <v>18</v>
      </c>
      <c r="D19" s="6">
        <v>0.431944444444444</v>
      </c>
      <c r="E19" s="6">
        <v>0.47361111111111115</v>
      </c>
      <c r="F19" s="16" t="s">
        <v>52</v>
      </c>
      <c r="G19" s="5">
        <v>147.376</v>
      </c>
      <c r="H19" s="4">
        <v>149.163</v>
      </c>
      <c r="I19" s="5">
        <f>H19-G19</f>
        <v>1.7870000000000061</v>
      </c>
      <c r="J19" s="5">
        <f>I19-'WR-44'!I22</f>
        <v>1.742750000000008</v>
      </c>
      <c r="K19" s="13">
        <v>16.86</v>
      </c>
      <c r="L19" s="18">
        <v>60</v>
      </c>
      <c r="M19" s="8">
        <f>1000*I19/(60*K19)</f>
        <v>1.7665085013839525</v>
      </c>
      <c r="N19" s="8">
        <f>1000*J19/(L19*K19)</f>
        <v>1.7227659153815817</v>
      </c>
      <c r="O19" s="17"/>
    </row>
    <row r="20" spans="1:15" ht="12.75">
      <c r="A20" s="5" t="str">
        <f>A15</f>
        <v>WR-37</v>
      </c>
      <c r="B20" s="5" t="s">
        <v>30</v>
      </c>
      <c r="C20" s="5" t="s">
        <v>18</v>
      </c>
      <c r="D20" s="6">
        <v>0.431944444444444</v>
      </c>
      <c r="E20" s="6">
        <v>0.47361111111111115</v>
      </c>
      <c r="F20" s="16" t="s">
        <v>53</v>
      </c>
      <c r="G20" s="4">
        <v>147.603</v>
      </c>
      <c r="H20" s="4">
        <v>148.55</v>
      </c>
      <c r="I20" s="5">
        <f>H20-G20</f>
        <v>0.9470000000000027</v>
      </c>
      <c r="J20" s="5">
        <f>I20-'WR-44'!I22</f>
        <v>0.9027500000000046</v>
      </c>
      <c r="K20" s="13">
        <v>16.73</v>
      </c>
      <c r="L20" s="18">
        <v>60</v>
      </c>
      <c r="M20" s="8">
        <f>1000*I20/(60*K20)</f>
        <v>0.9434150229129336</v>
      </c>
      <c r="N20" s="8">
        <f>1000*J20/(L20*K20)</f>
        <v>0.8993325363618295</v>
      </c>
      <c r="O20" s="19">
        <f>P24/P25</f>
        <v>0.20962083624984054</v>
      </c>
    </row>
    <row r="24" spans="12:16" ht="12.75">
      <c r="L24" s="5" t="s">
        <v>168</v>
      </c>
      <c r="P24" s="8">
        <f>AVERAGE(N17:N18)</f>
        <v>0.18851883833885683</v>
      </c>
    </row>
    <row r="25" spans="12:16" ht="12.75">
      <c r="L25" s="5" t="s">
        <v>169</v>
      </c>
      <c r="P25" s="8">
        <f>N20</f>
        <v>0.8993325363618295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147</v>
      </c>
      <c r="B6" s="2"/>
      <c r="C6" s="2"/>
      <c r="D6" s="2"/>
      <c r="E6" s="2"/>
      <c r="F6" s="2" t="s">
        <v>150</v>
      </c>
      <c r="G6" s="2"/>
      <c r="H6" s="2"/>
      <c r="I6" s="2"/>
      <c r="J6" s="2"/>
      <c r="K6" s="2"/>
      <c r="L6" s="2"/>
      <c r="M6" s="20"/>
    </row>
    <row r="7" spans="1:13" ht="12.75">
      <c r="A7" s="2" t="s">
        <v>139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178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158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179</v>
      </c>
      <c r="B15" s="5" t="s">
        <v>174</v>
      </c>
      <c r="C15" s="5" t="s">
        <v>18</v>
      </c>
      <c r="D15" s="6">
        <v>0.54375</v>
      </c>
      <c r="E15" s="6">
        <v>0.5993055555555555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80</v>
      </c>
      <c r="M15" s="8">
        <v>1.12</v>
      </c>
      <c r="N15" s="5" t="s">
        <v>19</v>
      </c>
      <c r="O15" s="12" t="s">
        <v>19</v>
      </c>
    </row>
    <row r="16" spans="1:15" ht="12.75">
      <c r="A16" s="5" t="str">
        <f>A15</f>
        <v>WR-64</v>
      </c>
      <c r="B16" s="5" t="s">
        <v>175</v>
      </c>
      <c r="C16" s="5" t="s">
        <v>20</v>
      </c>
      <c r="D16" s="6">
        <v>0.54375</v>
      </c>
      <c r="E16" s="6">
        <v>0.5993055555555555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80</v>
      </c>
      <c r="M16" s="8">
        <v>0.361</v>
      </c>
      <c r="N16" s="5" t="s">
        <v>19</v>
      </c>
      <c r="O16" s="15">
        <f>M16/M15</f>
        <v>0.32232142857142854</v>
      </c>
    </row>
    <row r="17" spans="1:15" ht="12.75">
      <c r="A17" s="5" t="str">
        <f>A16</f>
        <v>WR-64</v>
      </c>
      <c r="B17" s="5" t="s">
        <v>21</v>
      </c>
      <c r="C17" s="5" t="s">
        <v>20</v>
      </c>
      <c r="D17" s="6">
        <v>0.54375</v>
      </c>
      <c r="E17" s="6">
        <v>0.5993055555555555</v>
      </c>
      <c r="F17" s="23">
        <v>516348</v>
      </c>
      <c r="G17" s="23">
        <v>145.084</v>
      </c>
      <c r="H17" s="23">
        <v>145.301</v>
      </c>
      <c r="I17" s="5">
        <f>H17-G17</f>
        <v>0.21699999999998454</v>
      </c>
      <c r="J17" s="4">
        <f>I17-'WR-66'!I22</f>
        <v>0.22099999999998943</v>
      </c>
      <c r="K17" s="5">
        <v>16.32</v>
      </c>
      <c r="L17" s="5">
        <v>80</v>
      </c>
      <c r="M17" s="8">
        <f>1000*I17/(L17*K17)</f>
        <v>0.16620710784312542</v>
      </c>
      <c r="N17" s="8">
        <f>1000*J17/(L17*K17)</f>
        <v>0.16927083333332524</v>
      </c>
      <c r="O17" s="17"/>
    </row>
    <row r="18" spans="1:15" ht="12.75">
      <c r="A18" s="5" t="str">
        <f>A17</f>
        <v>WR-64</v>
      </c>
      <c r="B18" s="5" t="s">
        <v>22</v>
      </c>
      <c r="C18" s="5" t="s">
        <v>20</v>
      </c>
      <c r="D18" s="6">
        <v>0.54375</v>
      </c>
      <c r="E18" s="6">
        <v>0.5993055555555555</v>
      </c>
      <c r="F18" s="5">
        <f>F17+1</f>
        <v>516349</v>
      </c>
      <c r="G18" s="5">
        <v>142.278</v>
      </c>
      <c r="H18" s="5">
        <v>142.498</v>
      </c>
      <c r="I18" s="5">
        <f>H18-G18</f>
        <v>0.21999999999999886</v>
      </c>
      <c r="J18" s="4">
        <f>I18-'WR-66'!I22</f>
        <v>0.22400000000000375</v>
      </c>
      <c r="K18" s="5">
        <v>16.6</v>
      </c>
      <c r="L18" s="5">
        <v>80</v>
      </c>
      <c r="M18" s="8">
        <f>1000*I18/(L18*K18)</f>
        <v>0.16566265060240878</v>
      </c>
      <c r="N18" s="8">
        <f>1000*J18/(L18*K18)</f>
        <v>0.16867469879518354</v>
      </c>
      <c r="O18" s="17"/>
    </row>
    <row r="19" spans="1:15" ht="12.75">
      <c r="A19" s="5" t="str">
        <f>A18</f>
        <v>WR-64</v>
      </c>
      <c r="B19" s="5" t="s">
        <v>23</v>
      </c>
      <c r="C19" s="5" t="s">
        <v>18</v>
      </c>
      <c r="D19" s="6">
        <v>0.54375</v>
      </c>
      <c r="E19" s="6">
        <v>0.5993055555555555</v>
      </c>
      <c r="F19" s="5">
        <f>F18+1</f>
        <v>516350</v>
      </c>
      <c r="G19" s="5">
        <v>148.55</v>
      </c>
      <c r="H19" s="5">
        <v>149.92</v>
      </c>
      <c r="I19" s="5">
        <f>H19-G19</f>
        <v>1.3699999999999761</v>
      </c>
      <c r="J19" s="4">
        <f>I19-'WR-66'!I22</f>
        <v>1.373999999999981</v>
      </c>
      <c r="K19" s="5">
        <v>17.06</v>
      </c>
      <c r="L19" s="5">
        <v>80</v>
      </c>
      <c r="M19" s="8">
        <f>1000*I19/(L19*K19)</f>
        <v>1.0038100820632885</v>
      </c>
      <c r="N19" s="8">
        <f>1000*J19/(L19*K19)</f>
        <v>1.0067409144196813</v>
      </c>
      <c r="O19" s="17"/>
    </row>
    <row r="20" spans="1:15" ht="12.75">
      <c r="A20" s="5" t="str">
        <f>A19</f>
        <v>WR-64</v>
      </c>
      <c r="B20" s="5" t="s">
        <v>30</v>
      </c>
      <c r="C20" s="5" t="s">
        <v>18</v>
      </c>
      <c r="D20" s="6">
        <v>0.54375</v>
      </c>
      <c r="E20" s="6">
        <v>0.5993055555555555</v>
      </c>
      <c r="F20" s="5">
        <f>F19+1</f>
        <v>516351</v>
      </c>
      <c r="G20" s="5">
        <v>146.333</v>
      </c>
      <c r="H20" s="5">
        <v>147.654</v>
      </c>
      <c r="I20" s="5">
        <f>H20-G20</f>
        <v>1.320999999999998</v>
      </c>
      <c r="J20" s="4">
        <f>I20-'WR-66'!I22</f>
        <v>1.3250000000000028</v>
      </c>
      <c r="K20" s="5">
        <v>16.68</v>
      </c>
      <c r="L20" s="5">
        <v>80</v>
      </c>
      <c r="M20" s="8">
        <f>1000*I20/(L20*K20)</f>
        <v>0.9899580335731399</v>
      </c>
      <c r="N20" s="8">
        <f>1000*J20/(L20*K20)</f>
        <v>0.9929556354916087</v>
      </c>
      <c r="O20" s="19">
        <f>P24/P25</f>
        <v>0.16899840735510627</v>
      </c>
    </row>
    <row r="23" ht="18">
      <c r="A23" s="24"/>
    </row>
    <row r="24" spans="12:16" ht="12.75">
      <c r="L24" s="5" t="s">
        <v>168</v>
      </c>
      <c r="P24" s="8">
        <f>AVERAGE(N17:N18)</f>
        <v>0.16897276606425438</v>
      </c>
    </row>
    <row r="25" spans="12:16" ht="12.75">
      <c r="L25" s="5" t="s">
        <v>169</v>
      </c>
      <c r="P25" s="8">
        <f>AVERAGE(N19:N20)</f>
        <v>0.999848274955645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147</v>
      </c>
      <c r="B6" s="2"/>
      <c r="C6" s="2"/>
      <c r="D6" s="2"/>
      <c r="E6" s="2"/>
      <c r="F6" s="2" t="s">
        <v>150</v>
      </c>
      <c r="G6" s="2"/>
      <c r="H6" s="2"/>
      <c r="I6" s="2"/>
      <c r="J6" s="2"/>
      <c r="K6" s="2"/>
      <c r="L6" s="2"/>
      <c r="M6" s="20"/>
    </row>
    <row r="7" spans="1:13" ht="12.75">
      <c r="A7" s="2" t="s">
        <v>139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181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158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180</v>
      </c>
      <c r="B15" s="5" t="s">
        <v>174</v>
      </c>
      <c r="C15" s="5" t="s">
        <v>18</v>
      </c>
      <c r="D15" s="6">
        <v>0.6055555555555555</v>
      </c>
      <c r="E15" s="6">
        <v>0.6611111111111111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80</v>
      </c>
      <c r="M15" s="8">
        <v>1.13</v>
      </c>
      <c r="N15" s="5" t="s">
        <v>19</v>
      </c>
      <c r="O15" s="12" t="s">
        <v>19</v>
      </c>
    </row>
    <row r="16" spans="1:15" ht="12.75">
      <c r="A16" s="5" t="str">
        <f>A15</f>
        <v>WR-65</v>
      </c>
      <c r="B16" s="5" t="s">
        <v>175</v>
      </c>
      <c r="C16" s="5" t="s">
        <v>20</v>
      </c>
      <c r="D16" s="6">
        <v>0.6055555555555555</v>
      </c>
      <c r="E16" s="6">
        <v>0.6611111111111111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80</v>
      </c>
      <c r="M16" s="8">
        <v>0.377</v>
      </c>
      <c r="N16" s="5" t="s">
        <v>19</v>
      </c>
      <c r="O16" s="15">
        <f>M16/M15</f>
        <v>0.3336283185840708</v>
      </c>
    </row>
    <row r="17" spans="1:15" ht="12.75">
      <c r="A17" s="5" t="str">
        <f>A16</f>
        <v>WR-65</v>
      </c>
      <c r="B17" s="5" t="s">
        <v>21</v>
      </c>
      <c r="C17" s="5" t="s">
        <v>20</v>
      </c>
      <c r="D17" s="6">
        <v>0.6055555555555555</v>
      </c>
      <c r="E17" s="6">
        <v>0.6611111111111111</v>
      </c>
      <c r="F17" s="23">
        <v>516352</v>
      </c>
      <c r="G17" s="23">
        <v>144.102</v>
      </c>
      <c r="H17" s="23">
        <v>144.319</v>
      </c>
      <c r="I17" s="5">
        <f>H17-G17</f>
        <v>0.21699999999998454</v>
      </c>
      <c r="J17" s="4">
        <f>I17-'WR-66'!I22</f>
        <v>0.22099999999998943</v>
      </c>
      <c r="K17" s="5">
        <v>16.32</v>
      </c>
      <c r="L17" s="5">
        <v>80</v>
      </c>
      <c r="M17" s="8">
        <f>1000*I17/(L17*K17)</f>
        <v>0.16620710784312542</v>
      </c>
      <c r="N17" s="8">
        <f>1000*J17/(L17*K17)</f>
        <v>0.16927083333332524</v>
      </c>
      <c r="O17" s="17"/>
    </row>
    <row r="18" spans="1:15" ht="12.75">
      <c r="A18" s="5" t="str">
        <f>A17</f>
        <v>WR-65</v>
      </c>
      <c r="B18" s="5" t="s">
        <v>22</v>
      </c>
      <c r="C18" s="5" t="s">
        <v>20</v>
      </c>
      <c r="D18" s="6">
        <v>0.6055555555555555</v>
      </c>
      <c r="E18" s="6">
        <v>0.6611111111111111</v>
      </c>
      <c r="F18" s="5">
        <f>F17+1</f>
        <v>516353</v>
      </c>
      <c r="G18" s="5">
        <v>144.002</v>
      </c>
      <c r="H18" s="5">
        <v>144.235</v>
      </c>
      <c r="I18" s="5">
        <f>H18-G18</f>
        <v>0.2330000000000041</v>
      </c>
      <c r="J18" s="4">
        <f>I18-'WR-66'!I22</f>
        <v>0.23700000000000898</v>
      </c>
      <c r="K18" s="5">
        <v>16.6</v>
      </c>
      <c r="L18" s="5">
        <v>80</v>
      </c>
      <c r="M18" s="8">
        <f>1000*I18/(L18*K18)</f>
        <v>0.17545180722891873</v>
      </c>
      <c r="N18" s="8">
        <f>1000*J18/(L18*K18)</f>
        <v>0.17846385542169352</v>
      </c>
      <c r="O18" s="17"/>
    </row>
    <row r="19" spans="1:15" ht="12.75">
      <c r="A19" s="5" t="str">
        <f>A18</f>
        <v>WR-65</v>
      </c>
      <c r="B19" s="5" t="s">
        <v>23</v>
      </c>
      <c r="C19" s="5" t="s">
        <v>18</v>
      </c>
      <c r="D19" s="6">
        <v>0.6055555555555555</v>
      </c>
      <c r="E19" s="6">
        <v>0.6611111111111111</v>
      </c>
      <c r="F19" s="5">
        <f>F18+1</f>
        <v>516354</v>
      </c>
      <c r="G19" s="5">
        <v>144.886</v>
      </c>
      <c r="H19" s="5">
        <v>146.312</v>
      </c>
      <c r="I19" s="5">
        <f>H19-G19</f>
        <v>1.4260000000000161</v>
      </c>
      <c r="J19" s="4">
        <f>I19-'WR-66'!I22</f>
        <v>1.430000000000021</v>
      </c>
      <c r="K19" s="5">
        <v>17.06</v>
      </c>
      <c r="L19" s="5">
        <v>80</v>
      </c>
      <c r="M19" s="8">
        <f>1000*I19/(L19*K19)</f>
        <v>1.0448417350527668</v>
      </c>
      <c r="N19" s="8">
        <f>1000*J19/(L19*K19)</f>
        <v>1.0477725674091596</v>
      </c>
      <c r="O19" s="17"/>
    </row>
    <row r="20" spans="1:15" ht="12.75">
      <c r="A20" s="5" t="str">
        <f>A19</f>
        <v>WR-65</v>
      </c>
      <c r="B20" s="5" t="s">
        <v>30</v>
      </c>
      <c r="C20" s="5" t="s">
        <v>18</v>
      </c>
      <c r="D20" s="6">
        <v>0.6055555555555555</v>
      </c>
      <c r="E20" s="6">
        <v>0.6611111111111111</v>
      </c>
      <c r="F20" s="5">
        <f>F19+1</f>
        <v>516355</v>
      </c>
      <c r="G20" s="5">
        <v>142.914</v>
      </c>
      <c r="H20" s="5">
        <v>144.209</v>
      </c>
      <c r="I20" s="5">
        <f>H20-G20</f>
        <v>1.295000000000016</v>
      </c>
      <c r="J20" s="4">
        <f>I20-'WR-66'!I22</f>
        <v>1.2990000000000208</v>
      </c>
      <c r="K20" s="5">
        <v>16.68</v>
      </c>
      <c r="L20" s="5">
        <v>80</v>
      </c>
      <c r="M20" s="8">
        <f>1000*I20/(L20*K20)</f>
        <v>0.9704736211031294</v>
      </c>
      <c r="N20" s="8">
        <f>1000*J20/(L20*K20)</f>
        <v>0.9734712230215984</v>
      </c>
      <c r="O20" s="19">
        <f>P24/P25</f>
        <v>0.1720399540131234</v>
      </c>
    </row>
    <row r="23" ht="18">
      <c r="A23" s="24"/>
    </row>
    <row r="24" spans="12:16" ht="12.75">
      <c r="L24" s="5" t="s">
        <v>168</v>
      </c>
      <c r="P24" s="8">
        <f>AVERAGE(N17:N18)</f>
        <v>0.1738673443775094</v>
      </c>
    </row>
    <row r="25" spans="12:16" ht="12.75">
      <c r="L25" s="5" t="s">
        <v>169</v>
      </c>
      <c r="P25" s="8">
        <f>AVERAGE(N19:N20)</f>
        <v>1.010621895215379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J32" sqref="J32"/>
    </sheetView>
  </sheetViews>
  <sheetFormatPr defaultColWidth="9.140625" defaultRowHeight="12.75"/>
  <cols>
    <col min="1" max="6" width="9.140625" style="5" customWidth="1"/>
    <col min="7" max="7" width="11.421875" style="5" customWidth="1"/>
    <col min="8" max="8" width="12.140625" style="5" customWidth="1"/>
    <col min="9" max="9" width="10.421875" style="5" customWidth="1"/>
    <col min="10" max="10" width="14.00390625" style="5" customWidth="1"/>
    <col min="11" max="11" width="14.7109375" style="5" customWidth="1"/>
    <col min="12" max="12" width="13.57421875" style="5" customWidth="1"/>
    <col min="13" max="16384" width="9.140625" style="5" customWidth="1"/>
  </cols>
  <sheetData>
    <row r="1" spans="1:13" ht="12.75">
      <c r="A1" s="2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147</v>
      </c>
      <c r="B6" s="2"/>
      <c r="C6" s="2"/>
      <c r="D6" s="2"/>
      <c r="E6" s="2"/>
      <c r="F6" s="2" t="s">
        <v>183</v>
      </c>
      <c r="G6" s="2"/>
      <c r="H6" s="2"/>
      <c r="I6" s="2"/>
      <c r="J6" s="2"/>
      <c r="K6" s="2"/>
      <c r="L6" s="2"/>
      <c r="M6" s="20"/>
    </row>
    <row r="7" spans="1:13" ht="12.75">
      <c r="A7" s="2" t="s">
        <v>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181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162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163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9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</row>
    <row r="15" spans="1:13" ht="12.75">
      <c r="A15" s="5" t="s">
        <v>182</v>
      </c>
      <c r="B15" s="5" t="s">
        <v>71</v>
      </c>
      <c r="C15" s="5" t="s">
        <v>18</v>
      </c>
      <c r="D15" s="6"/>
      <c r="E15" s="6"/>
      <c r="F15" s="5" t="s">
        <v>19</v>
      </c>
      <c r="G15" s="5" t="s">
        <v>19</v>
      </c>
      <c r="H15" s="5" t="s">
        <v>19</v>
      </c>
      <c r="I15" s="5" t="s">
        <v>19</v>
      </c>
      <c r="M15" s="8"/>
    </row>
    <row r="16" spans="1:13" ht="12.75">
      <c r="A16" s="5" t="str">
        <f>A15</f>
        <v>WR-66</v>
      </c>
      <c r="B16" s="5" t="s">
        <v>72</v>
      </c>
      <c r="C16" s="5" t="s">
        <v>20</v>
      </c>
      <c r="D16" s="6"/>
      <c r="E16" s="6"/>
      <c r="F16" s="5" t="s">
        <v>19</v>
      </c>
      <c r="G16" s="5" t="s">
        <v>19</v>
      </c>
      <c r="H16" s="5" t="s">
        <v>19</v>
      </c>
      <c r="I16" s="5" t="s">
        <v>19</v>
      </c>
      <c r="M16" s="8"/>
    </row>
    <row r="17" spans="1:13" ht="12.75">
      <c r="A17" s="5" t="str">
        <f>A16</f>
        <v>WR-66</v>
      </c>
      <c r="B17" s="5" t="s">
        <v>21</v>
      </c>
      <c r="C17" s="5" t="s">
        <v>20</v>
      </c>
      <c r="D17" s="6"/>
      <c r="E17" s="6"/>
      <c r="F17" s="23">
        <v>516356</v>
      </c>
      <c r="G17" s="5">
        <v>145.203</v>
      </c>
      <c r="H17" s="5">
        <v>145.199</v>
      </c>
      <c r="I17" s="5">
        <f>H17-G17</f>
        <v>-0.003999999999990678</v>
      </c>
      <c r="M17" s="8"/>
    </row>
    <row r="18" spans="1:13" ht="12.75">
      <c r="A18" s="5" t="str">
        <f>A17</f>
        <v>WR-66</v>
      </c>
      <c r="B18" s="5" t="s">
        <v>22</v>
      </c>
      <c r="C18" s="5" t="s">
        <v>20</v>
      </c>
      <c r="D18" s="6"/>
      <c r="E18" s="6"/>
      <c r="F18" s="5">
        <f>F17+1</f>
        <v>516357</v>
      </c>
      <c r="G18" s="5">
        <v>141.634</v>
      </c>
      <c r="H18" s="5">
        <v>141.623</v>
      </c>
      <c r="I18" s="5">
        <f>H18-G18</f>
        <v>-0.01099999999999568</v>
      </c>
      <c r="M18" s="8"/>
    </row>
    <row r="19" spans="1:13" ht="12.75">
      <c r="A19" s="5" t="str">
        <f>A18</f>
        <v>WR-66</v>
      </c>
      <c r="B19" s="5" t="s">
        <v>23</v>
      </c>
      <c r="C19" s="5" t="s">
        <v>18</v>
      </c>
      <c r="D19" s="6"/>
      <c r="E19" s="6"/>
      <c r="F19" s="5">
        <v>516359</v>
      </c>
      <c r="G19" s="5">
        <v>145.329</v>
      </c>
      <c r="H19" s="5">
        <v>145.325</v>
      </c>
      <c r="I19" s="5">
        <f>H19-G19</f>
        <v>-0.004000000000019099</v>
      </c>
      <c r="M19" s="8"/>
    </row>
    <row r="20" spans="1:13" ht="12.75">
      <c r="A20" s="5" t="str">
        <f>A19</f>
        <v>WR-66</v>
      </c>
      <c r="B20" s="5" t="s">
        <v>30</v>
      </c>
      <c r="C20" s="5" t="s">
        <v>18</v>
      </c>
      <c r="D20" s="6"/>
      <c r="E20" s="6"/>
      <c r="F20" s="5">
        <f>F19+1</f>
        <v>516360</v>
      </c>
      <c r="G20" s="5">
        <v>142.477</v>
      </c>
      <c r="H20" s="5">
        <v>142.48</v>
      </c>
      <c r="I20" s="5">
        <f>H20-G20</f>
        <v>0.002999999999985903</v>
      </c>
      <c r="M20" s="8"/>
    </row>
    <row r="22" spans="9:10" ht="12.75">
      <c r="I22" s="5">
        <f>AVERAGE(I17:I20)</f>
        <v>-0.0040000000000048885</v>
      </c>
      <c r="J22" s="5" t="s">
        <v>167</v>
      </c>
    </row>
    <row r="23" ht="18">
      <c r="A23" s="24"/>
    </row>
    <row r="25" ht="23.25">
      <c r="A25" s="25" t="s">
        <v>164</v>
      </c>
    </row>
  </sheetData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185</v>
      </c>
      <c r="B6" s="2"/>
      <c r="C6" s="2"/>
      <c r="D6" s="2"/>
      <c r="E6" s="2"/>
      <c r="F6" s="2" t="s">
        <v>187</v>
      </c>
      <c r="G6" s="2"/>
      <c r="H6" s="2"/>
      <c r="I6" s="2"/>
      <c r="J6" s="2"/>
      <c r="K6" s="2"/>
      <c r="L6" s="2"/>
      <c r="M6" s="20"/>
    </row>
    <row r="7" spans="1:13" ht="12.75">
      <c r="A7" s="2" t="s">
        <v>83</v>
      </c>
      <c r="B7" s="2"/>
      <c r="C7" s="2"/>
      <c r="D7" s="2"/>
      <c r="E7" s="2" t="s">
        <v>190</v>
      </c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188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61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186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189</v>
      </c>
      <c r="B15" s="5" t="s">
        <v>174</v>
      </c>
      <c r="C15" s="5" t="s">
        <v>18</v>
      </c>
      <c r="D15" s="6">
        <v>0.3833333333333333</v>
      </c>
      <c r="E15" s="6">
        <v>0.41111111111111115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40</v>
      </c>
      <c r="M15" s="8">
        <v>2.58</v>
      </c>
      <c r="N15" s="5" t="s">
        <v>19</v>
      </c>
      <c r="O15" s="12" t="s">
        <v>19</v>
      </c>
    </row>
    <row r="16" spans="1:15" ht="12.75">
      <c r="A16" s="5" t="str">
        <f>A15</f>
        <v>WR-67</v>
      </c>
      <c r="B16" s="5" t="s">
        <v>175</v>
      </c>
      <c r="C16" s="5" t="s">
        <v>20</v>
      </c>
      <c r="D16" s="6">
        <v>0.3833333333333333</v>
      </c>
      <c r="E16" s="6">
        <v>0.41111111111111115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40</v>
      </c>
      <c r="M16" s="8">
        <v>1.03</v>
      </c>
      <c r="N16" s="5" t="s">
        <v>19</v>
      </c>
      <c r="O16" s="15">
        <f>M16/M15</f>
        <v>0.3992248062015504</v>
      </c>
    </row>
    <row r="17" spans="1:15" ht="12.75">
      <c r="A17" s="5" t="str">
        <f>A16</f>
        <v>WR-67</v>
      </c>
      <c r="B17" s="5" t="s">
        <v>21</v>
      </c>
      <c r="C17" s="5" t="s">
        <v>20</v>
      </c>
      <c r="D17" s="6">
        <v>0.3833333333333333</v>
      </c>
      <c r="E17" s="6">
        <v>0.41111111111111115</v>
      </c>
      <c r="F17" s="23">
        <v>516361</v>
      </c>
      <c r="G17" s="23">
        <v>142.385</v>
      </c>
      <c r="H17" s="23">
        <v>142.605</v>
      </c>
      <c r="I17" s="5">
        <f>H17-G17</f>
        <v>0.21999999999999886</v>
      </c>
      <c r="J17" s="5">
        <f>I17-'WR-72'!I22</f>
        <v>0.20700000000000074</v>
      </c>
      <c r="K17" s="5">
        <v>16.2</v>
      </c>
      <c r="L17" s="5">
        <v>40</v>
      </c>
      <c r="M17" s="8">
        <f>1000*I17/(L17*K17)</f>
        <v>0.3395061728395044</v>
      </c>
      <c r="N17" s="8">
        <f>1000*J17/(L17*K17)</f>
        <v>0.3194444444444456</v>
      </c>
      <c r="O17" s="17"/>
    </row>
    <row r="18" spans="1:15" ht="12.75">
      <c r="A18" s="5" t="str">
        <f>A17</f>
        <v>WR-67</v>
      </c>
      <c r="B18" s="5" t="s">
        <v>22</v>
      </c>
      <c r="C18" s="5" t="s">
        <v>20</v>
      </c>
      <c r="D18" s="6">
        <v>0.3833333333333333</v>
      </c>
      <c r="E18" s="6">
        <v>0.41111111111111115</v>
      </c>
      <c r="F18" s="5">
        <f>F17+1</f>
        <v>516362</v>
      </c>
      <c r="G18" s="5">
        <v>145.481</v>
      </c>
      <c r="H18" s="5">
        <v>145.702</v>
      </c>
      <c r="I18" s="5">
        <f>H18-G18</f>
        <v>0.22100000000000364</v>
      </c>
      <c r="J18" s="5">
        <f>I18-'WR-72'!I22</f>
        <v>0.2080000000000055</v>
      </c>
      <c r="K18" s="5">
        <v>16.54</v>
      </c>
      <c r="L18" s="5">
        <v>40</v>
      </c>
      <c r="M18" s="8">
        <f>1000*I18/(L18*K18)</f>
        <v>0.33403869407497533</v>
      </c>
      <c r="N18" s="8">
        <f>1000*J18/(L18*K18)</f>
        <v>0.3143893591293917</v>
      </c>
      <c r="O18" s="17"/>
    </row>
    <row r="19" spans="1:15" ht="12.75">
      <c r="A19" s="5" t="str">
        <f>A18</f>
        <v>WR-67</v>
      </c>
      <c r="B19" s="5" t="s">
        <v>23</v>
      </c>
      <c r="C19" s="5" t="s">
        <v>18</v>
      </c>
      <c r="D19" s="6">
        <v>0.3833333333333333</v>
      </c>
      <c r="E19" s="6">
        <v>0.41111111111111115</v>
      </c>
      <c r="F19" s="5">
        <f>F18+1</f>
        <v>516363</v>
      </c>
      <c r="G19" s="5">
        <v>146.476</v>
      </c>
      <c r="H19" s="5">
        <v>148.321</v>
      </c>
      <c r="I19" s="5">
        <f>H19-G19</f>
        <v>1.8449999999999989</v>
      </c>
      <c r="J19" s="5">
        <f>I19-'WR-72'!I22</f>
        <v>1.8320000000000007</v>
      </c>
      <c r="K19" s="5">
        <v>16.95</v>
      </c>
      <c r="L19" s="5">
        <v>40</v>
      </c>
      <c r="M19" s="8">
        <f>1000*I19/(L19*K19)</f>
        <v>2.7212389380530957</v>
      </c>
      <c r="N19" s="8">
        <f>1000*J19/(L19*K19)</f>
        <v>2.702064896755163</v>
      </c>
      <c r="O19" s="17"/>
    </row>
    <row r="20" spans="1:15" ht="12.75">
      <c r="A20" s="5" t="str">
        <f>A19</f>
        <v>WR-67</v>
      </c>
      <c r="B20" s="5" t="s">
        <v>30</v>
      </c>
      <c r="C20" s="5" t="s">
        <v>18</v>
      </c>
      <c r="D20" s="6">
        <v>0.3833333333333333</v>
      </c>
      <c r="E20" s="6">
        <v>0.41111111111111115</v>
      </c>
      <c r="F20" s="5">
        <f>F19+1</f>
        <v>516364</v>
      </c>
      <c r="G20" s="5">
        <v>144.06</v>
      </c>
      <c r="H20" s="5">
        <v>145.757</v>
      </c>
      <c r="I20" s="5">
        <f>H20-G20</f>
        <v>1.6970000000000027</v>
      </c>
      <c r="J20" s="5">
        <f>I20-'WR-72'!I22</f>
        <v>1.6840000000000046</v>
      </c>
      <c r="K20" s="5">
        <v>16.86</v>
      </c>
      <c r="L20" s="5">
        <v>40</v>
      </c>
      <c r="M20" s="8">
        <f>1000*I20/(L20*K20)</f>
        <v>2.5163107947805496</v>
      </c>
      <c r="N20" s="8">
        <f>1000*J20/(L20*K20)</f>
        <v>2.4970344009489986</v>
      </c>
      <c r="O20" s="19">
        <f>P24/P25</f>
        <v>0.12191223273110557</v>
      </c>
    </row>
    <row r="23" ht="18">
      <c r="A23" s="24"/>
    </row>
    <row r="24" spans="12:16" ht="12.75">
      <c r="L24" s="5" t="s">
        <v>168</v>
      </c>
      <c r="P24" s="8">
        <f>AVERAGE(N17:N18)</f>
        <v>0.31691690178691867</v>
      </c>
    </row>
    <row r="25" spans="12:16" ht="12.75">
      <c r="L25" s="5" t="s">
        <v>169</v>
      </c>
      <c r="P25" s="8">
        <f>AVERAGE(N19:N20)</f>
        <v>2.599549648852081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185</v>
      </c>
      <c r="B6" s="2"/>
      <c r="C6" s="2"/>
      <c r="D6" s="2"/>
      <c r="E6" s="2"/>
      <c r="F6" s="2" t="s">
        <v>187</v>
      </c>
      <c r="G6" s="2"/>
      <c r="H6" s="2"/>
      <c r="I6" s="2"/>
      <c r="J6" s="2"/>
      <c r="K6" s="2"/>
      <c r="L6" s="2"/>
      <c r="M6" s="20"/>
    </row>
    <row r="7" spans="1:13" ht="12.75">
      <c r="A7" s="2" t="s">
        <v>73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191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61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186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192</v>
      </c>
      <c r="B15" s="5" t="s">
        <v>174</v>
      </c>
      <c r="C15" s="5" t="s">
        <v>18</v>
      </c>
      <c r="D15" s="6">
        <v>0.4138888888888889</v>
      </c>
      <c r="E15" s="6">
        <v>0.44166666666666665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40</v>
      </c>
      <c r="M15" s="8">
        <v>2.68</v>
      </c>
      <c r="N15" s="5" t="s">
        <v>19</v>
      </c>
      <c r="O15" s="12" t="s">
        <v>19</v>
      </c>
    </row>
    <row r="16" spans="1:15" ht="12.75">
      <c r="A16" s="5" t="str">
        <f>A15</f>
        <v>WR-68</v>
      </c>
      <c r="B16" s="5" t="s">
        <v>175</v>
      </c>
      <c r="C16" s="5" t="s">
        <v>20</v>
      </c>
      <c r="D16" s="6">
        <v>0.4138888888888889</v>
      </c>
      <c r="E16" s="6">
        <v>0.44166666666666665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40</v>
      </c>
      <c r="M16" s="8">
        <v>1.23</v>
      </c>
      <c r="N16" s="5" t="s">
        <v>19</v>
      </c>
      <c r="O16" s="15">
        <f>M16/M15</f>
        <v>0.458955223880597</v>
      </c>
    </row>
    <row r="17" spans="1:15" ht="12.75">
      <c r="A17" s="5" t="str">
        <f>A16</f>
        <v>WR-68</v>
      </c>
      <c r="B17" s="5" t="s">
        <v>21</v>
      </c>
      <c r="C17" s="5" t="s">
        <v>20</v>
      </c>
      <c r="D17" s="6">
        <v>0.4138888888888889</v>
      </c>
      <c r="E17" s="6">
        <v>0.44166666666666665</v>
      </c>
      <c r="F17" s="23">
        <v>516365</v>
      </c>
      <c r="G17" s="23">
        <v>142.797</v>
      </c>
      <c r="H17" s="23">
        <v>143.053</v>
      </c>
      <c r="I17" s="5">
        <f>H17-G17</f>
        <v>0.2560000000000002</v>
      </c>
      <c r="J17" s="5">
        <f>I17-'WR-72'!I22</f>
        <v>0.2430000000000021</v>
      </c>
      <c r="K17" s="5">
        <v>16.2</v>
      </c>
      <c r="L17" s="5">
        <v>40</v>
      </c>
      <c r="M17" s="8">
        <f>1000*I17/(L17*K17)</f>
        <v>0.3950617283950621</v>
      </c>
      <c r="N17" s="8">
        <f>1000*J17/(L17*K17)</f>
        <v>0.3750000000000032</v>
      </c>
      <c r="O17" s="17"/>
    </row>
    <row r="18" spans="1:15" ht="12.75">
      <c r="A18" s="5" t="str">
        <f>A17</f>
        <v>WR-68</v>
      </c>
      <c r="B18" s="5" t="s">
        <v>22</v>
      </c>
      <c r="C18" s="5" t="s">
        <v>20</v>
      </c>
      <c r="D18" s="6">
        <v>0.4138888888888889</v>
      </c>
      <c r="E18" s="6">
        <v>0.44166666666666665</v>
      </c>
      <c r="F18" s="5">
        <f>F17+1</f>
        <v>516366</v>
      </c>
      <c r="G18" s="5">
        <v>142.926</v>
      </c>
      <c r="H18" s="5">
        <v>143.162</v>
      </c>
      <c r="I18" s="5">
        <f>H18-G18</f>
        <v>0.23600000000001842</v>
      </c>
      <c r="J18" s="5">
        <f>I18-'WR-72'!I22</f>
        <v>0.2230000000000203</v>
      </c>
      <c r="K18" s="5">
        <v>16.54</v>
      </c>
      <c r="L18" s="5">
        <v>40</v>
      </c>
      <c r="M18" s="8">
        <f>1000*I18/(L18*K18)</f>
        <v>0.3567110036275974</v>
      </c>
      <c r="N18" s="8">
        <f>1000*J18/(L18*K18)</f>
        <v>0.3370616686820138</v>
      </c>
      <c r="O18" s="17"/>
    </row>
    <row r="19" spans="1:15" ht="12.75">
      <c r="A19" s="5" t="str">
        <f>A18</f>
        <v>WR-68</v>
      </c>
      <c r="B19" s="5" t="s">
        <v>23</v>
      </c>
      <c r="C19" s="5" t="s">
        <v>18</v>
      </c>
      <c r="D19" s="6">
        <v>0.4138888888888889</v>
      </c>
      <c r="E19" s="6">
        <v>0.44166666666666665</v>
      </c>
      <c r="F19" s="5">
        <f>F18+1</f>
        <v>516367</v>
      </c>
      <c r="G19" s="5">
        <v>143.139</v>
      </c>
      <c r="H19" s="5">
        <v>144.87</v>
      </c>
      <c r="I19" s="5">
        <f>H19-G19</f>
        <v>1.7309999999999945</v>
      </c>
      <c r="J19" s="5">
        <f>I19-'WR-72'!I22</f>
        <v>1.7179999999999964</v>
      </c>
      <c r="K19" s="5">
        <v>16.95</v>
      </c>
      <c r="L19" s="5">
        <v>40</v>
      </c>
      <c r="M19" s="8">
        <f>1000*I19/(L19*K19)</f>
        <v>2.5530973451327355</v>
      </c>
      <c r="N19" s="8">
        <f>1000*J19/(L19*K19)</f>
        <v>2.533923303834803</v>
      </c>
      <c r="O19" s="17"/>
    </row>
    <row r="20" spans="1:15" ht="12.75">
      <c r="A20" s="5" t="str">
        <f>A19</f>
        <v>WR-68</v>
      </c>
      <c r="B20" s="5" t="s">
        <v>30</v>
      </c>
      <c r="C20" s="5" t="s">
        <v>18</v>
      </c>
      <c r="D20" s="6">
        <v>0.4138888888888889</v>
      </c>
      <c r="E20" s="6">
        <v>0.44166666666666665</v>
      </c>
      <c r="F20" s="5">
        <f>F19+1</f>
        <v>516368</v>
      </c>
      <c r="G20" s="5">
        <v>143.635</v>
      </c>
      <c r="H20" s="5">
        <v>145.275</v>
      </c>
      <c r="I20" s="5">
        <f>H20-G20</f>
        <v>1.6400000000000148</v>
      </c>
      <c r="J20" s="5">
        <f>I20-'WR-72'!I22</f>
        <v>1.6270000000000167</v>
      </c>
      <c r="K20" s="5">
        <v>16.86</v>
      </c>
      <c r="L20" s="5">
        <v>40</v>
      </c>
      <c r="M20" s="8">
        <f>1000*I20/(L20*K20)</f>
        <v>2.431791221826831</v>
      </c>
      <c r="N20" s="8">
        <f>1000*J20/(L20*K20)</f>
        <v>2.4125148279952797</v>
      </c>
      <c r="O20" s="19">
        <f>P24/P25</f>
        <v>0.14395442734842587</v>
      </c>
    </row>
    <row r="23" ht="18">
      <c r="A23" s="24"/>
    </row>
    <row r="24" spans="12:16" ht="12.75">
      <c r="L24" s="5" t="s">
        <v>168</v>
      </c>
      <c r="P24" s="8">
        <f>AVERAGE(N17:N18)</f>
        <v>0.3560308343410085</v>
      </c>
    </row>
    <row r="25" spans="12:16" ht="12.75">
      <c r="L25" s="5" t="s">
        <v>169</v>
      </c>
      <c r="P25" s="8">
        <f>AVERAGE(N19:N20)</f>
        <v>2.4732190659150413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185</v>
      </c>
      <c r="B6" s="2"/>
      <c r="C6" s="2"/>
      <c r="D6" s="2"/>
      <c r="E6" s="2"/>
      <c r="F6" s="2" t="s">
        <v>187</v>
      </c>
      <c r="G6" s="2"/>
      <c r="H6" s="2"/>
      <c r="I6" s="2"/>
      <c r="J6" s="2"/>
      <c r="K6" s="2"/>
      <c r="L6" s="2"/>
      <c r="M6" s="20"/>
    </row>
    <row r="7" spans="1:13" ht="12.75">
      <c r="A7" s="2" t="s">
        <v>73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194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61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186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193</v>
      </c>
      <c r="B15" s="5" t="s">
        <v>174</v>
      </c>
      <c r="C15" s="5" t="s">
        <v>18</v>
      </c>
      <c r="D15" s="6">
        <v>0.4444444444444444</v>
      </c>
      <c r="E15" s="6">
        <v>0.47222222222222227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40</v>
      </c>
      <c r="M15" s="8">
        <v>2.67</v>
      </c>
      <c r="N15" s="5" t="s">
        <v>19</v>
      </c>
      <c r="O15" s="12" t="s">
        <v>19</v>
      </c>
    </row>
    <row r="16" spans="1:15" ht="12.75">
      <c r="A16" s="5" t="str">
        <f>A15</f>
        <v>WR-69</v>
      </c>
      <c r="B16" s="5" t="s">
        <v>175</v>
      </c>
      <c r="C16" s="5" t="s">
        <v>20</v>
      </c>
      <c r="D16" s="6">
        <v>0.4444444444444444</v>
      </c>
      <c r="E16" s="6">
        <v>0.47222222222222227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40</v>
      </c>
      <c r="M16" s="8">
        <v>1.36</v>
      </c>
      <c r="N16" s="5" t="s">
        <v>19</v>
      </c>
      <c r="O16" s="15">
        <f>M16/M15</f>
        <v>0.5093632958801498</v>
      </c>
    </row>
    <row r="17" spans="1:15" ht="12.75">
      <c r="A17" s="5" t="str">
        <f>A16</f>
        <v>WR-69</v>
      </c>
      <c r="B17" s="5" t="s">
        <v>21</v>
      </c>
      <c r="C17" s="5" t="s">
        <v>20</v>
      </c>
      <c r="D17" s="6">
        <v>0.4444444444444444</v>
      </c>
      <c r="E17" s="6">
        <v>0.47222222222222227</v>
      </c>
      <c r="F17" s="23">
        <v>516369</v>
      </c>
      <c r="G17" s="23">
        <v>142.787</v>
      </c>
      <c r="H17" s="23">
        <v>143.045</v>
      </c>
      <c r="I17" s="5">
        <f>H17-G17</f>
        <v>0.25799999999998136</v>
      </c>
      <c r="J17" s="5">
        <f>I17-'WR-72'!I22</f>
        <v>0.24499999999998323</v>
      </c>
      <c r="K17" s="5">
        <v>16.2</v>
      </c>
      <c r="L17" s="5">
        <v>40</v>
      </c>
      <c r="M17" s="8">
        <f>1000*I17/(L17*K17)</f>
        <v>0.3981481481481194</v>
      </c>
      <c r="N17" s="8">
        <f>1000*J17/(L17*K17)</f>
        <v>0.37808641975306057</v>
      </c>
      <c r="O17" s="17"/>
    </row>
    <row r="18" spans="1:15" ht="12.75">
      <c r="A18" s="5" t="str">
        <f>A17</f>
        <v>WR-69</v>
      </c>
      <c r="B18" s="5" t="s">
        <v>22</v>
      </c>
      <c r="C18" s="5" t="s">
        <v>20</v>
      </c>
      <c r="D18" s="6">
        <v>0.4444444444444444</v>
      </c>
      <c r="E18" s="6">
        <v>0.47222222222222227</v>
      </c>
      <c r="F18" s="5">
        <f>F17+1</f>
        <v>516370</v>
      </c>
      <c r="G18" s="5">
        <v>142.811</v>
      </c>
      <c r="H18" s="5">
        <v>143.065</v>
      </c>
      <c r="I18" s="5">
        <f>H18-G18</f>
        <v>0.2539999999999907</v>
      </c>
      <c r="J18" s="5">
        <f>I18-'WR-72'!I22</f>
        <v>0.24099999999999255</v>
      </c>
      <c r="K18" s="5">
        <v>16.54</v>
      </c>
      <c r="L18" s="5">
        <v>40</v>
      </c>
      <c r="M18" s="8">
        <f>1000*I18/(L18*K18)</f>
        <v>0.3839177750906752</v>
      </c>
      <c r="N18" s="8">
        <f>1000*J18/(L18*K18)</f>
        <v>0.3642684401450916</v>
      </c>
      <c r="O18" s="17"/>
    </row>
    <row r="19" spans="1:15" ht="12.75">
      <c r="A19" s="5" t="str">
        <f>A18</f>
        <v>WR-69</v>
      </c>
      <c r="B19" s="5" t="s">
        <v>23</v>
      </c>
      <c r="C19" s="5" t="s">
        <v>18</v>
      </c>
      <c r="D19" s="6">
        <v>0.4444444444444444</v>
      </c>
      <c r="E19" s="6">
        <v>0.47222222222222227</v>
      </c>
      <c r="F19" s="5">
        <f>F18+1</f>
        <v>516371</v>
      </c>
      <c r="G19" s="5">
        <v>145.034</v>
      </c>
      <c r="H19" s="5">
        <v>146.551</v>
      </c>
      <c r="I19" s="5">
        <f>H19-G19</f>
        <v>1.516999999999996</v>
      </c>
      <c r="J19" s="5">
        <f>I19-'WR-72'!I22</f>
        <v>1.5039999999999978</v>
      </c>
      <c r="K19" s="5">
        <v>16.95</v>
      </c>
      <c r="L19" s="5">
        <v>40</v>
      </c>
      <c r="M19" s="8">
        <f>1000*I19/(L19*K19)</f>
        <v>2.2374631268436516</v>
      </c>
      <c r="N19" s="8">
        <f>1000*J19/(L19*K19)</f>
        <v>2.2182890855457194</v>
      </c>
      <c r="O19" s="17"/>
    </row>
    <row r="20" spans="1:15" ht="12.75">
      <c r="A20" s="5" t="str">
        <f>A19</f>
        <v>WR-69</v>
      </c>
      <c r="B20" s="5" t="s">
        <v>30</v>
      </c>
      <c r="C20" s="5" t="s">
        <v>18</v>
      </c>
      <c r="D20" s="6">
        <v>0.4444444444444444</v>
      </c>
      <c r="E20" s="6">
        <v>0.47222222222222227</v>
      </c>
      <c r="F20" s="5">
        <f>F19+1</f>
        <v>516372</v>
      </c>
      <c r="G20" s="5">
        <v>142.816</v>
      </c>
      <c r="H20" s="5">
        <v>144.273</v>
      </c>
      <c r="I20" s="5">
        <f>H20-G20</f>
        <v>1.4569999999999936</v>
      </c>
      <c r="J20" s="5">
        <f>I20-'WR-72'!I22</f>
        <v>1.4439999999999955</v>
      </c>
      <c r="K20" s="5">
        <v>16.86</v>
      </c>
      <c r="L20" s="5">
        <v>40</v>
      </c>
      <c r="M20" s="8">
        <f>1000*I20/(L20*K20)</f>
        <v>2.1604389086595397</v>
      </c>
      <c r="N20" s="8">
        <f>1000*J20/(L20*K20)</f>
        <v>2.1411625148279887</v>
      </c>
      <c r="O20" s="19">
        <f>P24/P25</f>
        <v>0.17028629468773432</v>
      </c>
    </row>
    <row r="23" ht="18">
      <c r="A23" s="24"/>
    </row>
    <row r="24" spans="12:16" ht="12.75">
      <c r="L24" s="5" t="s">
        <v>168</v>
      </c>
      <c r="P24" s="8">
        <f>AVERAGE(N17:N18)</f>
        <v>0.3711774299490761</v>
      </c>
    </row>
    <row r="25" spans="12:16" ht="12.75">
      <c r="L25" s="5" t="s">
        <v>169</v>
      </c>
      <c r="P25" s="8">
        <f>AVERAGE(N19:N20)</f>
        <v>2.179725800186854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185</v>
      </c>
      <c r="B6" s="2"/>
      <c r="C6" s="2"/>
      <c r="D6" s="2"/>
      <c r="E6" s="2"/>
      <c r="F6" s="2" t="s">
        <v>201</v>
      </c>
      <c r="G6" s="2"/>
      <c r="H6" s="2"/>
      <c r="I6" s="2"/>
      <c r="J6" s="2"/>
      <c r="K6" s="2"/>
      <c r="L6" s="2"/>
      <c r="M6" s="20"/>
    </row>
    <row r="7" spans="1:13" ht="12.75">
      <c r="A7" s="2" t="s">
        <v>105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198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195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196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197</v>
      </c>
      <c r="B15" s="5" t="s">
        <v>174</v>
      </c>
      <c r="C15" s="5" t="s">
        <v>18</v>
      </c>
      <c r="D15" s="6">
        <v>0.4902777777777778</v>
      </c>
      <c r="E15" s="6">
        <v>0.5319444444444444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60</v>
      </c>
      <c r="M15" s="8">
        <v>1.42</v>
      </c>
      <c r="N15" s="5" t="s">
        <v>19</v>
      </c>
      <c r="O15" s="12" t="s">
        <v>19</v>
      </c>
    </row>
    <row r="16" spans="1:15" ht="12.75">
      <c r="A16" s="5" t="str">
        <f>A15</f>
        <v>WR-70</v>
      </c>
      <c r="B16" s="5" t="s">
        <v>175</v>
      </c>
      <c r="C16" s="5" t="s">
        <v>20</v>
      </c>
      <c r="D16" s="6">
        <v>0.4902777777777778</v>
      </c>
      <c r="E16" s="6">
        <v>0.5319444444444444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60</v>
      </c>
      <c r="M16" s="8">
        <v>0.695</v>
      </c>
      <c r="N16" s="5" t="s">
        <v>19</v>
      </c>
      <c r="O16" s="15">
        <f>M16/M15</f>
        <v>0.4894366197183099</v>
      </c>
    </row>
    <row r="17" spans="1:15" ht="12.75">
      <c r="A17" s="5" t="str">
        <f>A16</f>
        <v>WR-70</v>
      </c>
      <c r="B17" s="5" t="s">
        <v>21</v>
      </c>
      <c r="C17" s="5" t="s">
        <v>20</v>
      </c>
      <c r="D17" s="6">
        <v>0.4902777777777778</v>
      </c>
      <c r="E17" s="6">
        <v>0.5319444444444444</v>
      </c>
      <c r="F17" s="23">
        <v>516373</v>
      </c>
      <c r="G17" s="23">
        <v>145.319</v>
      </c>
      <c r="H17" s="23">
        <v>145.523</v>
      </c>
      <c r="I17" s="5">
        <f>H17-G17</f>
        <v>0.20400000000000773</v>
      </c>
      <c r="J17" s="5">
        <f>I17-'WR-72'!I22</f>
        <v>0.1910000000000096</v>
      </c>
      <c r="K17" s="5">
        <v>16.2</v>
      </c>
      <c r="L17" s="5">
        <v>60</v>
      </c>
      <c r="M17" s="8">
        <f>1000*I17/(L17*K17)</f>
        <v>0.2098765432098845</v>
      </c>
      <c r="N17" s="8">
        <f>1000*J17/(L17*K17)</f>
        <v>0.1965020576131786</v>
      </c>
      <c r="O17" s="17"/>
    </row>
    <row r="18" spans="1:15" ht="12.75">
      <c r="A18" s="5" t="str">
        <f>A17</f>
        <v>WR-70</v>
      </c>
      <c r="B18" s="5" t="s">
        <v>22</v>
      </c>
      <c r="C18" s="5" t="s">
        <v>20</v>
      </c>
      <c r="D18" s="6">
        <v>0.4902777777777778</v>
      </c>
      <c r="E18" s="6">
        <v>0.5319444444444444</v>
      </c>
      <c r="F18" s="5">
        <f>F17+1</f>
        <v>516374</v>
      </c>
      <c r="G18" s="5">
        <v>143.878</v>
      </c>
      <c r="H18" s="5">
        <v>144.092</v>
      </c>
      <c r="I18" s="5">
        <f>H18-G18</f>
        <v>0.21400000000002706</v>
      </c>
      <c r="J18" s="5">
        <f>I18-'WR-72'!I22</f>
        <v>0.20100000000002893</v>
      </c>
      <c r="K18" s="5">
        <v>16.54</v>
      </c>
      <c r="L18" s="5">
        <v>60</v>
      </c>
      <c r="M18" s="8">
        <f>1000*I18/(L18*K18)</f>
        <v>0.2156388553003094</v>
      </c>
      <c r="N18" s="8">
        <f>1000*J18/(L18*K18)</f>
        <v>0.20253929866992032</v>
      </c>
      <c r="O18" s="17"/>
    </row>
    <row r="19" spans="1:15" ht="12.75">
      <c r="A19" s="5" t="str">
        <f>A18</f>
        <v>WR-70</v>
      </c>
      <c r="B19" s="5" t="s">
        <v>23</v>
      </c>
      <c r="C19" s="5" t="s">
        <v>18</v>
      </c>
      <c r="D19" s="6">
        <v>0.4902777777777778</v>
      </c>
      <c r="E19" s="6">
        <v>0.5319444444444444</v>
      </c>
      <c r="F19" s="5">
        <f>F18+1</f>
        <v>516375</v>
      </c>
      <c r="G19" s="5">
        <v>143.551</v>
      </c>
      <c r="H19" s="5">
        <v>144.882</v>
      </c>
      <c r="I19" s="5">
        <f>H19-G19</f>
        <v>1.3310000000000173</v>
      </c>
      <c r="J19" s="5">
        <f>I19-'WR-72'!I22</f>
        <v>1.3180000000000192</v>
      </c>
      <c r="K19" s="5">
        <v>16.95</v>
      </c>
      <c r="L19" s="5">
        <v>60</v>
      </c>
      <c r="M19" s="8">
        <f>1000*I19/(L19*K19)</f>
        <v>1.3087512291052283</v>
      </c>
      <c r="N19" s="8">
        <f>1000*J19/(L19*K19)</f>
        <v>1.2959685349066068</v>
      </c>
      <c r="O19" s="17"/>
    </row>
    <row r="20" spans="1:15" ht="12.75">
      <c r="A20" s="5" t="str">
        <f>A19</f>
        <v>WR-70</v>
      </c>
      <c r="B20" s="5" t="s">
        <v>30</v>
      </c>
      <c r="C20" s="5" t="s">
        <v>18</v>
      </c>
      <c r="D20" s="6">
        <v>0.4902777777777778</v>
      </c>
      <c r="E20" s="6">
        <v>0.5319444444444444</v>
      </c>
      <c r="F20" s="5">
        <f>F19+1</f>
        <v>516376</v>
      </c>
      <c r="G20" s="5">
        <v>143.474</v>
      </c>
      <c r="H20" s="5">
        <v>144.746</v>
      </c>
      <c r="I20" s="5">
        <f>H20-G20</f>
        <v>1.2720000000000198</v>
      </c>
      <c r="J20" s="5">
        <f>I20-'WR-72'!I22</f>
        <v>1.2590000000000217</v>
      </c>
      <c r="K20" s="5">
        <v>16.86</v>
      </c>
      <c r="L20" s="5">
        <v>60</v>
      </c>
      <c r="M20" s="8">
        <f>1000*I20/(L20*K20)</f>
        <v>1.2574139976275405</v>
      </c>
      <c r="N20" s="8">
        <f>1000*J20/(L20*K20)</f>
        <v>1.2445630684065063</v>
      </c>
      <c r="O20" s="19">
        <f>P24/P25</f>
        <v>0.15707002257429437</v>
      </c>
    </row>
    <row r="23" ht="18">
      <c r="A23" s="24"/>
    </row>
    <row r="24" spans="12:16" ht="12.75">
      <c r="L24" s="5" t="s">
        <v>168</v>
      </c>
      <c r="P24" s="8">
        <f>AVERAGE(N17:N18)</f>
        <v>0.19952067814154945</v>
      </c>
    </row>
    <row r="25" spans="12:16" ht="12.75">
      <c r="L25" s="5" t="s">
        <v>169</v>
      </c>
      <c r="P25" s="8">
        <f>AVERAGE(N19:N20)</f>
        <v>1.2702658016565564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185</v>
      </c>
      <c r="B6" s="2"/>
      <c r="C6" s="2"/>
      <c r="D6" s="2"/>
      <c r="E6" s="2"/>
      <c r="F6" s="2" t="s">
        <v>201</v>
      </c>
      <c r="G6" s="2"/>
      <c r="H6" s="2"/>
      <c r="I6" s="2"/>
      <c r="J6" s="2"/>
      <c r="K6" s="2"/>
      <c r="L6" s="2"/>
      <c r="M6" s="20"/>
    </row>
    <row r="7" spans="1:13" ht="12.75">
      <c r="A7" s="2" t="s">
        <v>105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200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195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196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199</v>
      </c>
      <c r="B15" s="5" t="s">
        <v>174</v>
      </c>
      <c r="C15" s="5" t="s">
        <v>18</v>
      </c>
      <c r="D15" s="6">
        <v>0.5361111111111111</v>
      </c>
      <c r="E15" s="6">
        <v>0.5777777777777778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60</v>
      </c>
      <c r="M15" s="8">
        <v>1.74</v>
      </c>
      <c r="N15" s="5" t="s">
        <v>19</v>
      </c>
      <c r="O15" s="12" t="s">
        <v>19</v>
      </c>
    </row>
    <row r="16" spans="1:15" ht="12.75">
      <c r="A16" s="5" t="str">
        <f>A15</f>
        <v>WR-71</v>
      </c>
      <c r="B16" s="5" t="s">
        <v>175</v>
      </c>
      <c r="C16" s="5" t="s">
        <v>20</v>
      </c>
      <c r="D16" s="6">
        <v>0.5361111111111111</v>
      </c>
      <c r="E16" s="6">
        <v>0.5777777777777778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60</v>
      </c>
      <c r="M16" s="8">
        <v>1.54</v>
      </c>
      <c r="N16" s="5" t="s">
        <v>19</v>
      </c>
      <c r="O16" s="15">
        <f>M16/M15</f>
        <v>0.8850574712643678</v>
      </c>
    </row>
    <row r="17" spans="1:15" ht="12.75">
      <c r="A17" s="5" t="str">
        <f>A16</f>
        <v>WR-71</v>
      </c>
      <c r="B17" s="5" t="s">
        <v>21</v>
      </c>
      <c r="C17" s="5" t="s">
        <v>20</v>
      </c>
      <c r="D17" s="6">
        <v>0.5361111111111111</v>
      </c>
      <c r="E17" s="6">
        <v>0.5777777777777778</v>
      </c>
      <c r="F17" s="23">
        <v>516377</v>
      </c>
      <c r="G17" s="23">
        <v>144.502</v>
      </c>
      <c r="H17" s="23">
        <v>144.874</v>
      </c>
      <c r="I17" s="5">
        <f>H17-G17</f>
        <v>0.3719999999999857</v>
      </c>
      <c r="J17" s="5">
        <f>I17-'WR-72'!I22</f>
        <v>0.35899999999998755</v>
      </c>
      <c r="K17" s="5">
        <v>16.2</v>
      </c>
      <c r="L17" s="5">
        <v>60</v>
      </c>
      <c r="M17" s="8">
        <f>1000*I17/(L17*K17)</f>
        <v>0.3827160493827013</v>
      </c>
      <c r="N17" s="8">
        <f>1000*J17/(L17*K17)</f>
        <v>0.3693415637859954</v>
      </c>
      <c r="O17" s="17"/>
    </row>
    <row r="18" spans="1:15" ht="12.75">
      <c r="A18" s="5" t="str">
        <f>A17</f>
        <v>WR-71</v>
      </c>
      <c r="B18" s="5" t="s">
        <v>22</v>
      </c>
      <c r="C18" s="5" t="s">
        <v>20</v>
      </c>
      <c r="D18" s="6">
        <v>0.5361111111111111</v>
      </c>
      <c r="E18" s="6">
        <v>0.5777777777777778</v>
      </c>
      <c r="F18" s="5">
        <f>F17+1</f>
        <v>516378</v>
      </c>
      <c r="G18" s="5">
        <v>144.227</v>
      </c>
      <c r="H18" s="5">
        <v>144.571</v>
      </c>
      <c r="I18" s="5">
        <f>H18-G18</f>
        <v>0.3439999999999941</v>
      </c>
      <c r="J18" s="5">
        <f>I18-'WR-72'!I22</f>
        <v>0.33099999999999596</v>
      </c>
      <c r="K18" s="5">
        <v>16.54</v>
      </c>
      <c r="L18" s="5">
        <v>60</v>
      </c>
      <c r="M18" s="8">
        <f>1000*I18/(L18*K18)</f>
        <v>0.3466344216041859</v>
      </c>
      <c r="N18" s="8">
        <f>1000*J18/(L18*K18)</f>
        <v>0.3335348649737968</v>
      </c>
      <c r="O18" s="17"/>
    </row>
    <row r="19" spans="1:15" ht="12.75">
      <c r="A19" s="5" t="str">
        <f>A18</f>
        <v>WR-71</v>
      </c>
      <c r="B19" s="5" t="s">
        <v>23</v>
      </c>
      <c r="C19" s="5" t="s">
        <v>18</v>
      </c>
      <c r="D19" s="6">
        <v>0.5361111111111111</v>
      </c>
      <c r="E19" s="6">
        <v>0.5777777777777778</v>
      </c>
      <c r="F19" s="5">
        <f>F18+1</f>
        <v>516379</v>
      </c>
      <c r="G19" s="5">
        <v>141.335</v>
      </c>
      <c r="H19" s="5">
        <v>142.061</v>
      </c>
      <c r="I19" s="5">
        <f>H19-G19</f>
        <v>0.7259999999999991</v>
      </c>
      <c r="J19" s="5">
        <f>I19-'WR-72'!I22</f>
        <v>0.713000000000001</v>
      </c>
      <c r="K19" s="5">
        <v>16.95</v>
      </c>
      <c r="L19" s="5">
        <v>60</v>
      </c>
      <c r="M19" s="8">
        <f>1000*I19/(L19*K19)</f>
        <v>0.7138643067846598</v>
      </c>
      <c r="N19" s="8">
        <f>1000*J19/(L19*K19)</f>
        <v>0.7010816125860383</v>
      </c>
      <c r="O19" s="17"/>
    </row>
    <row r="20" spans="1:15" ht="12.75">
      <c r="A20" s="5" t="str">
        <f>A19</f>
        <v>WR-71</v>
      </c>
      <c r="B20" s="5" t="s">
        <v>30</v>
      </c>
      <c r="C20" s="5" t="s">
        <v>18</v>
      </c>
      <c r="D20" s="6">
        <v>0.5361111111111111</v>
      </c>
      <c r="E20" s="6">
        <v>0.5777777777777778</v>
      </c>
      <c r="F20" s="5">
        <f>F19+1</f>
        <v>516380</v>
      </c>
      <c r="G20" s="5">
        <v>142.337</v>
      </c>
      <c r="H20" s="5">
        <v>143.021</v>
      </c>
      <c r="I20" s="5">
        <f>H20-G20</f>
        <v>0.6839999999999975</v>
      </c>
      <c r="J20" s="5">
        <f>I20-'WR-72'!I22</f>
        <v>0.6709999999999994</v>
      </c>
      <c r="K20" s="5">
        <v>16.86</v>
      </c>
      <c r="L20" s="5">
        <v>60</v>
      </c>
      <c r="M20" s="8">
        <f>1000*I20/(L20*K20)</f>
        <v>0.6761565836298908</v>
      </c>
      <c r="N20" s="8">
        <f>1000*J20/(L20*K20)</f>
        <v>0.6633056544088567</v>
      </c>
      <c r="O20" s="19">
        <f>P24/P25</f>
        <v>0.5151590356804628</v>
      </c>
    </row>
    <row r="23" ht="18">
      <c r="A23" s="24"/>
    </row>
    <row r="24" spans="12:16" ht="12.75">
      <c r="L24" s="5" t="s">
        <v>168</v>
      </c>
      <c r="P24" s="8">
        <f>AVERAGE(N17:N18)</f>
        <v>0.3514382143798961</v>
      </c>
    </row>
    <row r="25" spans="12:16" ht="12.75">
      <c r="L25" s="5" t="s">
        <v>169</v>
      </c>
      <c r="P25" s="8">
        <f>AVERAGE(N19:N20)</f>
        <v>0.6821936334974474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J32" sqref="J32"/>
    </sheetView>
  </sheetViews>
  <sheetFormatPr defaultColWidth="9.140625" defaultRowHeight="12.75"/>
  <cols>
    <col min="1" max="6" width="9.140625" style="5" customWidth="1"/>
    <col min="7" max="7" width="11.421875" style="5" customWidth="1"/>
    <col min="8" max="8" width="12.140625" style="5" customWidth="1"/>
    <col min="9" max="9" width="10.421875" style="5" customWidth="1"/>
    <col min="10" max="10" width="14.00390625" style="5" customWidth="1"/>
    <col min="11" max="11" width="14.7109375" style="5" customWidth="1"/>
    <col min="12" max="12" width="13.57421875" style="5" customWidth="1"/>
    <col min="13" max="16384" width="9.140625" style="5" customWidth="1"/>
  </cols>
  <sheetData>
    <row r="1" spans="1:13" ht="12.75">
      <c r="A1" s="2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185</v>
      </c>
      <c r="B6" s="2"/>
      <c r="C6" s="2"/>
      <c r="D6" s="2"/>
      <c r="E6" s="2"/>
      <c r="F6" s="2" t="s">
        <v>183</v>
      </c>
      <c r="G6" s="2"/>
      <c r="H6" s="2"/>
      <c r="I6" s="2"/>
      <c r="J6" s="2"/>
      <c r="K6" s="2"/>
      <c r="L6" s="2"/>
      <c r="M6" s="20"/>
    </row>
    <row r="7" spans="1:13" ht="12.75">
      <c r="A7" s="2" t="s">
        <v>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200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162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163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9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</row>
    <row r="15" spans="1:13" ht="12.75">
      <c r="A15" s="5" t="s">
        <v>210</v>
      </c>
      <c r="B15" s="5" t="s">
        <v>71</v>
      </c>
      <c r="C15" s="5" t="s">
        <v>18</v>
      </c>
      <c r="D15" s="6"/>
      <c r="E15" s="6"/>
      <c r="F15" s="5" t="s">
        <v>19</v>
      </c>
      <c r="G15" s="5" t="s">
        <v>19</v>
      </c>
      <c r="H15" s="5" t="s">
        <v>19</v>
      </c>
      <c r="I15" s="5" t="s">
        <v>19</v>
      </c>
      <c r="M15" s="8"/>
    </row>
    <row r="16" spans="1:13" ht="12.75">
      <c r="A16" s="5" t="str">
        <f>A15</f>
        <v>WR-72</v>
      </c>
      <c r="B16" s="5" t="s">
        <v>72</v>
      </c>
      <c r="C16" s="5" t="s">
        <v>20</v>
      </c>
      <c r="D16" s="6"/>
      <c r="E16" s="6"/>
      <c r="F16" s="5" t="s">
        <v>19</v>
      </c>
      <c r="G16" s="5" t="s">
        <v>19</v>
      </c>
      <c r="H16" s="5" t="s">
        <v>19</v>
      </c>
      <c r="I16" s="5" t="s">
        <v>19</v>
      </c>
      <c r="M16" s="8"/>
    </row>
    <row r="17" spans="1:13" ht="12.75">
      <c r="A17" s="5" t="str">
        <f>A16</f>
        <v>WR-72</v>
      </c>
      <c r="B17" s="5" t="s">
        <v>21</v>
      </c>
      <c r="C17" s="5" t="s">
        <v>20</v>
      </c>
      <c r="D17" s="6"/>
      <c r="E17" s="6"/>
      <c r="F17" s="23">
        <v>516295</v>
      </c>
      <c r="G17" s="5">
        <v>151.398</v>
      </c>
      <c r="H17" s="5">
        <v>151.429</v>
      </c>
      <c r="I17" s="5">
        <f>H17-G17</f>
        <v>0.03100000000000591</v>
      </c>
      <c r="M17" s="8"/>
    </row>
    <row r="18" spans="1:13" ht="12.75">
      <c r="A18" s="5" t="str">
        <f>A17</f>
        <v>WR-72</v>
      </c>
      <c r="B18" s="5" t="s">
        <v>22</v>
      </c>
      <c r="C18" s="5" t="s">
        <v>20</v>
      </c>
      <c r="D18" s="6"/>
      <c r="E18" s="6"/>
      <c r="F18" s="5">
        <f>516381</f>
        <v>516381</v>
      </c>
      <c r="G18" s="5">
        <v>148.149</v>
      </c>
      <c r="H18" s="5">
        <v>148.159</v>
      </c>
      <c r="I18" s="5">
        <f>H18-G18</f>
        <v>0.009999999999990905</v>
      </c>
      <c r="M18" s="8"/>
    </row>
    <row r="19" spans="1:13" ht="12.75">
      <c r="A19" s="5" t="str">
        <f>A18</f>
        <v>WR-72</v>
      </c>
      <c r="B19" s="5" t="s">
        <v>23</v>
      </c>
      <c r="C19" s="5" t="s">
        <v>18</v>
      </c>
      <c r="D19" s="6"/>
      <c r="E19" s="6"/>
      <c r="F19" s="5">
        <f>516382</f>
        <v>516382</v>
      </c>
      <c r="G19" s="5">
        <v>144.46</v>
      </c>
      <c r="H19" s="5">
        <v>144.46</v>
      </c>
      <c r="I19" s="5">
        <f>H19-G19</f>
        <v>0</v>
      </c>
      <c r="M19" s="8"/>
    </row>
    <row r="20" spans="1:13" ht="12.75">
      <c r="A20" s="5" t="str">
        <f>A19</f>
        <v>WR-72</v>
      </c>
      <c r="B20" s="5" t="s">
        <v>30</v>
      </c>
      <c r="C20" s="5" t="s">
        <v>18</v>
      </c>
      <c r="D20" s="6"/>
      <c r="E20" s="6"/>
      <c r="F20" s="5">
        <f>516383</f>
        <v>516383</v>
      </c>
      <c r="G20" s="5">
        <v>142.863</v>
      </c>
      <c r="H20" s="5">
        <v>142.874</v>
      </c>
      <c r="I20" s="5">
        <f>H20-G20</f>
        <v>0.01099999999999568</v>
      </c>
      <c r="M20" s="8"/>
    </row>
    <row r="22" spans="9:10" ht="12.75">
      <c r="I22" s="5">
        <f>AVERAGE(I17:I20)</f>
        <v>0.012999999999998124</v>
      </c>
      <c r="J22" s="5" t="s">
        <v>167</v>
      </c>
    </row>
    <row r="23" ht="18">
      <c r="A23" s="24"/>
    </row>
    <row r="25" ht="23.25">
      <c r="A25" s="25" t="s">
        <v>164</v>
      </c>
    </row>
  </sheetData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213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185</v>
      </c>
      <c r="B6" s="2"/>
      <c r="C6" s="2"/>
      <c r="D6" s="2"/>
      <c r="E6" s="2"/>
      <c r="F6" s="2" t="s">
        <v>201</v>
      </c>
      <c r="G6" s="2"/>
      <c r="H6" s="2"/>
      <c r="I6" s="2"/>
      <c r="J6" s="2"/>
      <c r="K6" s="2"/>
      <c r="L6" s="2"/>
      <c r="M6" s="20"/>
    </row>
    <row r="7" spans="1:13" ht="12.75">
      <c r="A7" s="2" t="s">
        <v>105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203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195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196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202</v>
      </c>
      <c r="B15" s="5" t="s">
        <v>174</v>
      </c>
      <c r="C15" s="5" t="s">
        <v>18</v>
      </c>
      <c r="D15" s="6">
        <v>0.3902777777777778</v>
      </c>
      <c r="E15" s="6">
        <v>0.43194444444444446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60</v>
      </c>
      <c r="M15" s="8">
        <v>1.53</v>
      </c>
      <c r="N15" s="5" t="s">
        <v>19</v>
      </c>
      <c r="O15" s="12" t="s">
        <v>19</v>
      </c>
    </row>
    <row r="16" spans="1:15" ht="12.75">
      <c r="A16" s="5" t="str">
        <f>A15</f>
        <v>WR-73</v>
      </c>
      <c r="B16" s="5" t="s">
        <v>175</v>
      </c>
      <c r="C16" s="5" t="s">
        <v>20</v>
      </c>
      <c r="D16" s="6">
        <v>0.3902777777777778</v>
      </c>
      <c r="E16" s="6">
        <v>0.43194444444444446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60</v>
      </c>
      <c r="M16" s="8">
        <v>0.996</v>
      </c>
      <c r="N16" s="5" t="s">
        <v>19</v>
      </c>
      <c r="O16" s="15">
        <f>M16/M15</f>
        <v>0.6509803921568628</v>
      </c>
    </row>
    <row r="17" spans="1:15" ht="12.75">
      <c r="A17" s="5" t="str">
        <f>A16</f>
        <v>WR-73</v>
      </c>
      <c r="B17" s="5" t="s">
        <v>21</v>
      </c>
      <c r="C17" s="5" t="s">
        <v>20</v>
      </c>
      <c r="D17" s="6">
        <v>0.3902777777777778</v>
      </c>
      <c r="E17" s="6">
        <v>0.43194444444444446</v>
      </c>
      <c r="F17" s="23">
        <v>516384</v>
      </c>
      <c r="G17" s="23">
        <v>143.313</v>
      </c>
      <c r="H17" s="23">
        <v>143.577</v>
      </c>
      <c r="I17" s="5">
        <f>H17-G17</f>
        <v>0.26400000000001</v>
      </c>
      <c r="J17" s="5">
        <f>I17-'WR-77'!I22</f>
        <v>0.295000000000023</v>
      </c>
      <c r="K17" s="5">
        <v>16.2</v>
      </c>
      <c r="L17" s="5">
        <v>60</v>
      </c>
      <c r="M17" s="8">
        <f>1000*I17/(L17*K17)</f>
        <v>0.27160493827161525</v>
      </c>
      <c r="N17" s="8">
        <f>1000*J17/(L17*K17)</f>
        <v>0.30349794238685496</v>
      </c>
      <c r="O17" s="17"/>
    </row>
    <row r="18" spans="1:15" ht="12.75">
      <c r="A18" s="5" t="str">
        <f>A17</f>
        <v>WR-73</v>
      </c>
      <c r="B18" s="5" t="s">
        <v>22</v>
      </c>
      <c r="C18" s="5" t="s">
        <v>20</v>
      </c>
      <c r="D18" s="6">
        <v>0.3902777777777778</v>
      </c>
      <c r="E18" s="6">
        <v>0.43194444444444446</v>
      </c>
      <c r="F18" s="5">
        <f>F17+1</f>
        <v>516385</v>
      </c>
      <c r="G18" s="5">
        <v>145.264</v>
      </c>
      <c r="H18" s="5">
        <v>145.521</v>
      </c>
      <c r="I18" s="5">
        <f>H18-G18</f>
        <v>0.2569999999999766</v>
      </c>
      <c r="J18" s="5">
        <f>I18-'WR-77'!I22</f>
        <v>0.2879999999999896</v>
      </c>
      <c r="K18" s="5">
        <v>16.54</v>
      </c>
      <c r="L18" s="5">
        <v>60</v>
      </c>
      <c r="M18" s="8">
        <f>1000*I18/(L18*K18)</f>
        <v>0.25896815800078254</v>
      </c>
      <c r="N18" s="8">
        <f>1000*J18/(L18*K18)</f>
        <v>0.29020556227326644</v>
      </c>
      <c r="O18" s="17"/>
    </row>
    <row r="19" spans="1:15" ht="12.75">
      <c r="A19" s="5" t="str">
        <f>A18</f>
        <v>WR-73</v>
      </c>
      <c r="B19" s="5" t="s">
        <v>23</v>
      </c>
      <c r="C19" s="5" t="s">
        <v>18</v>
      </c>
      <c r="D19" s="6">
        <v>0.3902777777777778</v>
      </c>
      <c r="E19" s="6">
        <v>0.43194444444444446</v>
      </c>
      <c r="F19" s="5">
        <f>F18+1</f>
        <v>516386</v>
      </c>
      <c r="G19" s="5">
        <v>143.714</v>
      </c>
      <c r="H19" s="5">
        <v>144.899</v>
      </c>
      <c r="I19" s="5">
        <f>H19-G19</f>
        <v>1.1850000000000023</v>
      </c>
      <c r="J19" s="5">
        <f>I19-'WR-77'!I22</f>
        <v>1.2160000000000153</v>
      </c>
      <c r="K19" s="5">
        <v>16.95</v>
      </c>
      <c r="L19" s="5">
        <v>60</v>
      </c>
      <c r="M19" s="8">
        <f>1000*I19/(L19*K19)</f>
        <v>1.1651917404129817</v>
      </c>
      <c r="N19" s="8">
        <f>1000*J19/(L19*K19)</f>
        <v>1.1956735496558655</v>
      </c>
      <c r="O19" s="17"/>
    </row>
    <row r="20" spans="1:15" ht="12.75">
      <c r="A20" s="5" t="str">
        <f>A19</f>
        <v>WR-73</v>
      </c>
      <c r="B20" s="5" t="s">
        <v>30</v>
      </c>
      <c r="C20" s="5" t="s">
        <v>18</v>
      </c>
      <c r="D20" s="6">
        <v>0.3902777777777778</v>
      </c>
      <c r="E20" s="6">
        <v>0.43194444444444446</v>
      </c>
      <c r="F20" s="5">
        <f>F19+1</f>
        <v>516387</v>
      </c>
      <c r="G20" s="5">
        <v>142.72</v>
      </c>
      <c r="H20" s="5">
        <v>143.731</v>
      </c>
      <c r="I20" s="5">
        <f>H20-G20</f>
        <v>1.0109999999999957</v>
      </c>
      <c r="J20" s="5">
        <f>I20-'WR-77'!I22</f>
        <v>1.0420000000000087</v>
      </c>
      <c r="K20" s="5">
        <v>16.86</v>
      </c>
      <c r="L20" s="5">
        <v>60</v>
      </c>
      <c r="M20" s="8">
        <f>1000*I20/(L20*K20)</f>
        <v>0.9994068801897942</v>
      </c>
      <c r="N20" s="8">
        <f>1000*J20/(L20*K20)</f>
        <v>1.0300514037168929</v>
      </c>
      <c r="O20" s="19">
        <f>P24/P25</f>
        <v>0.2667461241158532</v>
      </c>
    </row>
    <row r="23" ht="18">
      <c r="A23" s="24"/>
    </row>
    <row r="24" spans="12:16" ht="12.75">
      <c r="L24" s="5" t="s">
        <v>168</v>
      </c>
      <c r="P24" s="8">
        <f>AVERAGE(N17:N18)</f>
        <v>0.29685175233006067</v>
      </c>
    </row>
    <row r="25" spans="12:16" ht="12.75">
      <c r="L25" s="5" t="s">
        <v>169</v>
      </c>
      <c r="P25" s="8">
        <f>AVERAGE(N19:N20)</f>
        <v>1.112862476686379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5" ht="12.7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12.75">
      <c r="A2" s="3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9"/>
    </row>
    <row r="3" spans="1:15" ht="12.75">
      <c r="A3" s="3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"/>
    </row>
    <row r="4" spans="1:15" ht="12.75">
      <c r="A4" s="3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9"/>
    </row>
    <row r="5" spans="1:15" ht="12.75">
      <c r="A5" s="3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9"/>
    </row>
    <row r="6" spans="1:15" ht="12.75">
      <c r="A6" s="3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9"/>
    </row>
    <row r="7" spans="1:15" ht="12.75">
      <c r="A7" s="32" t="s">
        <v>60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9"/>
    </row>
    <row r="8" spans="1:15" ht="12.75">
      <c r="A8" s="32" t="s">
        <v>64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9"/>
    </row>
    <row r="9" spans="1:15" ht="12.75">
      <c r="A9" s="32" t="s">
        <v>61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9"/>
    </row>
    <row r="10" spans="1:15" ht="12.75">
      <c r="A10" s="2" t="s">
        <v>62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5" ht="13.5" thickBot="1">
      <c r="A11" s="3" t="s">
        <v>63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0"/>
    </row>
    <row r="13" ht="12.75">
      <c r="A13" s="11"/>
    </row>
    <row r="14" spans="1:15" ht="38.25">
      <c r="A14" s="11" t="s">
        <v>3</v>
      </c>
      <c r="B14" s="11" t="s">
        <v>4</v>
      </c>
      <c r="C14" s="1" t="s">
        <v>5</v>
      </c>
      <c r="D14" s="11" t="s">
        <v>6</v>
      </c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" t="s">
        <v>12</v>
      </c>
      <c r="K14" s="1" t="s">
        <v>13</v>
      </c>
      <c r="L14" s="1" t="s">
        <v>14</v>
      </c>
      <c r="M14" s="1" t="s">
        <v>15</v>
      </c>
      <c r="N14" s="1" t="s">
        <v>16</v>
      </c>
      <c r="O14" s="1" t="s">
        <v>17</v>
      </c>
    </row>
    <row r="15" spans="1:15" ht="12.75">
      <c r="A15" s="5" t="s">
        <v>55</v>
      </c>
      <c r="B15" s="5" t="s">
        <v>71</v>
      </c>
      <c r="C15" s="5" t="s">
        <v>18</v>
      </c>
      <c r="D15" s="6">
        <v>0.54375</v>
      </c>
      <c r="E15" s="6">
        <v>0.5715277777777777</v>
      </c>
      <c r="F15" s="12" t="s">
        <v>19</v>
      </c>
      <c r="G15" s="12" t="s">
        <v>19</v>
      </c>
      <c r="H15" s="18" t="s">
        <v>19</v>
      </c>
      <c r="I15" s="12" t="s">
        <v>19</v>
      </c>
      <c r="J15" s="12" t="s">
        <v>19</v>
      </c>
      <c r="K15" s="13">
        <v>1.7</v>
      </c>
      <c r="L15" s="18">
        <v>39</v>
      </c>
      <c r="M15" s="5">
        <v>2.97</v>
      </c>
      <c r="N15" s="12" t="s">
        <v>19</v>
      </c>
      <c r="O15" s="12" t="s">
        <v>19</v>
      </c>
    </row>
    <row r="16" spans="1:15" ht="12.75">
      <c r="A16" s="5" t="str">
        <f>A15</f>
        <v>WR-38</v>
      </c>
      <c r="B16" s="5" t="s">
        <v>72</v>
      </c>
      <c r="C16" s="5" t="s">
        <v>20</v>
      </c>
      <c r="D16" s="6">
        <v>0.54375</v>
      </c>
      <c r="E16" s="6">
        <v>0.5715277777777777</v>
      </c>
      <c r="F16" s="12" t="s">
        <v>19</v>
      </c>
      <c r="G16" s="12" t="s">
        <v>19</v>
      </c>
      <c r="H16" s="18" t="s">
        <v>19</v>
      </c>
      <c r="I16" s="12" t="s">
        <v>19</v>
      </c>
      <c r="J16" s="12" t="s">
        <v>19</v>
      </c>
      <c r="K16" s="13">
        <v>1.7</v>
      </c>
      <c r="L16" s="18">
        <v>39</v>
      </c>
      <c r="M16" s="5">
        <v>0.72</v>
      </c>
      <c r="N16" s="12" t="s">
        <v>19</v>
      </c>
      <c r="O16" s="15">
        <f>M16/M15</f>
        <v>0.2424242424242424</v>
      </c>
    </row>
    <row r="17" spans="1:15" ht="12.75">
      <c r="A17" s="5" t="str">
        <f>A15</f>
        <v>WR-38</v>
      </c>
      <c r="B17" s="5" t="s">
        <v>21</v>
      </c>
      <c r="C17" s="5" t="s">
        <v>20</v>
      </c>
      <c r="D17" s="6">
        <v>0.54375</v>
      </c>
      <c r="E17" s="6">
        <v>0.5715277777777777</v>
      </c>
      <c r="F17" s="16" t="s">
        <v>56</v>
      </c>
      <c r="G17" s="5">
        <v>148.774</v>
      </c>
      <c r="H17" s="4">
        <v>149.099</v>
      </c>
      <c r="I17" s="5">
        <f>H17-G17</f>
        <v>0.32499999999998863</v>
      </c>
      <c r="J17" s="5">
        <f>I17-'WR-44'!I22</f>
        <v>0.2807499999999905</v>
      </c>
      <c r="K17" s="13">
        <v>16.21</v>
      </c>
      <c r="L17" s="18">
        <v>40</v>
      </c>
      <c r="M17" s="8">
        <f>1000*I17/(L17*K17)</f>
        <v>0.5012338062923944</v>
      </c>
      <c r="N17" s="8">
        <f>1000*J17/(L17*K17)</f>
        <v>0.4329888957433536</v>
      </c>
      <c r="O17" s="17"/>
    </row>
    <row r="18" spans="1:15" ht="12.75">
      <c r="A18" s="5" t="str">
        <f>A15</f>
        <v>WR-38</v>
      </c>
      <c r="B18" s="5" t="s">
        <v>22</v>
      </c>
      <c r="C18" s="5" t="s">
        <v>20</v>
      </c>
      <c r="D18" s="6">
        <v>0.54375</v>
      </c>
      <c r="E18" s="6">
        <v>0.5715277777777777</v>
      </c>
      <c r="F18" s="16" t="s">
        <v>57</v>
      </c>
      <c r="G18" s="5">
        <v>148.796</v>
      </c>
      <c r="H18" s="4">
        <v>149.11</v>
      </c>
      <c r="I18" s="5">
        <f>H18-G18</f>
        <v>0.3140000000000214</v>
      </c>
      <c r="J18" s="5">
        <f>I18-'WR-44'!I22</f>
        <v>0.26975000000002325</v>
      </c>
      <c r="K18" s="13">
        <v>16.51</v>
      </c>
      <c r="L18" s="18">
        <v>40</v>
      </c>
      <c r="M18" s="8">
        <f>1000*I18/(L18*K18)</f>
        <v>0.4754694124773188</v>
      </c>
      <c r="N18" s="8">
        <f>1000*J18/(L18*K18)</f>
        <v>0.408464566929169</v>
      </c>
      <c r="O18" s="17"/>
    </row>
    <row r="19" spans="1:15" ht="12.75">
      <c r="A19" s="5" t="str">
        <f>A15</f>
        <v>WR-38</v>
      </c>
      <c r="B19" s="5" t="s">
        <v>23</v>
      </c>
      <c r="C19" s="5" t="s">
        <v>18</v>
      </c>
      <c r="D19" s="6">
        <v>0.54375</v>
      </c>
      <c r="E19" s="6">
        <v>0.5715277777777777</v>
      </c>
      <c r="F19" s="16" t="s">
        <v>58</v>
      </c>
      <c r="G19" s="5">
        <v>146.561</v>
      </c>
      <c r="H19" s="4">
        <v>148.461</v>
      </c>
      <c r="I19" s="5">
        <f>H19-G19</f>
        <v>1.9000000000000057</v>
      </c>
      <c r="J19" s="5">
        <f>I19-'WR-44'!I22</f>
        <v>1.8557500000000076</v>
      </c>
      <c r="K19" s="13">
        <v>16.86</v>
      </c>
      <c r="L19" s="18">
        <v>40</v>
      </c>
      <c r="M19" s="8">
        <f>1000*I19/(L19*K19)</f>
        <v>2.817319098457897</v>
      </c>
      <c r="N19" s="8">
        <f>1000*J19/(L19*K19)</f>
        <v>2.751705219454341</v>
      </c>
      <c r="O19" s="17"/>
    </row>
    <row r="20" spans="1:15" ht="12.75">
      <c r="A20" s="5" t="str">
        <f>A15</f>
        <v>WR-38</v>
      </c>
      <c r="B20" s="5" t="s">
        <v>30</v>
      </c>
      <c r="C20" s="5" t="s">
        <v>18</v>
      </c>
      <c r="D20" s="6">
        <v>0.54375</v>
      </c>
      <c r="E20" s="6">
        <v>0.5715277777777777</v>
      </c>
      <c r="F20" s="16" t="s">
        <v>59</v>
      </c>
      <c r="G20" s="4">
        <v>148.881</v>
      </c>
      <c r="H20" s="4">
        <v>150.665</v>
      </c>
      <c r="I20" s="4">
        <f>H20-G20</f>
        <v>1.7839999999999918</v>
      </c>
      <c r="J20" s="5">
        <f>I20-'WR-44'!I22</f>
        <v>1.7397499999999937</v>
      </c>
      <c r="K20" s="13">
        <v>16.73</v>
      </c>
      <c r="L20" s="18">
        <v>40</v>
      </c>
      <c r="M20" s="8">
        <f>1000*I20/(L20*K20)</f>
        <v>2.665869695158386</v>
      </c>
      <c r="N20" s="8">
        <f>1000*J20/(L20*K20)</f>
        <v>2.5997459653317296</v>
      </c>
      <c r="O20" s="19">
        <f>P24/P25</f>
        <v>0.15723837023212245</v>
      </c>
    </row>
    <row r="24" spans="12:16" ht="12.75">
      <c r="L24" s="5" t="s">
        <v>168</v>
      </c>
      <c r="P24" s="8">
        <f>AVERAGE(N17:N18)</f>
        <v>0.42072673133626126</v>
      </c>
    </row>
    <row r="25" spans="12:17" ht="12.75">
      <c r="L25" s="5" t="s">
        <v>169</v>
      </c>
      <c r="P25" s="8">
        <f>AVERAGE(N19:N20)</f>
        <v>2.6757255923930354</v>
      </c>
      <c r="Q25" s="8"/>
    </row>
    <row r="26" ht="12.75">
      <c r="Q26" s="8"/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213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185</v>
      </c>
      <c r="B6" s="2"/>
      <c r="C6" s="2"/>
      <c r="D6" s="2"/>
      <c r="E6" s="2"/>
      <c r="F6" s="2" t="s">
        <v>201</v>
      </c>
      <c r="G6" s="2"/>
      <c r="H6" s="2"/>
      <c r="I6" s="2"/>
      <c r="J6" s="2"/>
      <c r="K6" s="2"/>
      <c r="L6" s="2"/>
      <c r="M6" s="20"/>
    </row>
    <row r="7" spans="1:13" ht="12.75">
      <c r="A7" s="2" t="s">
        <v>207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205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204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158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206</v>
      </c>
      <c r="B15" s="5" t="s">
        <v>174</v>
      </c>
      <c r="C15" s="5" t="s">
        <v>18</v>
      </c>
      <c r="D15" s="6">
        <v>0.4375</v>
      </c>
      <c r="E15" s="6">
        <v>0.5208333333333334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120</v>
      </c>
      <c r="M15" s="8">
        <v>0.747</v>
      </c>
      <c r="N15" s="5" t="s">
        <v>19</v>
      </c>
      <c r="O15" s="12" t="s">
        <v>19</v>
      </c>
    </row>
    <row r="16" spans="1:15" ht="12.75">
      <c r="A16" s="5" t="str">
        <f>A15</f>
        <v>WR-74</v>
      </c>
      <c r="B16" s="5" t="s">
        <v>175</v>
      </c>
      <c r="C16" s="5" t="s">
        <v>20</v>
      </c>
      <c r="D16" s="6">
        <v>0.4375</v>
      </c>
      <c r="E16" s="6">
        <v>0.5208333333333334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120</v>
      </c>
      <c r="M16" s="8">
        <v>0.552</v>
      </c>
      <c r="N16" s="5" t="s">
        <v>19</v>
      </c>
      <c r="O16" s="15">
        <f>M16/M15</f>
        <v>0.7389558232931728</v>
      </c>
    </row>
    <row r="17" spans="1:15" ht="12.75">
      <c r="A17" s="5" t="str">
        <f>A16</f>
        <v>WR-74</v>
      </c>
      <c r="B17" s="5" t="s">
        <v>21</v>
      </c>
      <c r="C17" s="5" t="s">
        <v>20</v>
      </c>
      <c r="D17" s="6">
        <v>0.4375</v>
      </c>
      <c r="E17" s="6">
        <v>0.5208333333333334</v>
      </c>
      <c r="F17" s="23">
        <v>516388</v>
      </c>
      <c r="G17" s="23">
        <v>144.262</v>
      </c>
      <c r="H17" s="23">
        <v>144.542</v>
      </c>
      <c r="I17" s="5">
        <f>H17-G17</f>
        <v>0.28000000000000114</v>
      </c>
      <c r="J17" s="5">
        <f>I17-'WR-77'!I22</f>
        <v>0.31100000000001415</v>
      </c>
      <c r="K17" s="5">
        <v>16.2</v>
      </c>
      <c r="L17" s="5">
        <v>120</v>
      </c>
      <c r="M17" s="8">
        <f>1000*I17/(L17*K17)</f>
        <v>0.14403292181070018</v>
      </c>
      <c r="N17" s="8">
        <f>1000*J17/(L17*K17)</f>
        <v>0.15997942386832004</v>
      </c>
      <c r="O17" s="17"/>
    </row>
    <row r="18" spans="1:15" ht="12.75">
      <c r="A18" s="5" t="str">
        <f>A17</f>
        <v>WR-74</v>
      </c>
      <c r="B18" s="5" t="s">
        <v>22</v>
      </c>
      <c r="C18" s="5" t="s">
        <v>20</v>
      </c>
      <c r="D18" s="6">
        <v>0.4375</v>
      </c>
      <c r="E18" s="6">
        <v>0.5208333333333334</v>
      </c>
      <c r="F18" s="5">
        <f>F17+1</f>
        <v>516389</v>
      </c>
      <c r="G18" s="5">
        <v>148.984</v>
      </c>
      <c r="H18" s="5">
        <v>149.254</v>
      </c>
      <c r="I18" s="5">
        <f>H18-G18</f>
        <v>0.2699999999999818</v>
      </c>
      <c r="J18" s="5">
        <f>I18-'WR-77'!I22</f>
        <v>0.3009999999999948</v>
      </c>
      <c r="K18" s="5">
        <v>16.54</v>
      </c>
      <c r="L18" s="5">
        <v>120</v>
      </c>
      <c r="M18" s="8">
        <f>1000*I18/(L18*K18)</f>
        <v>0.1360338573155894</v>
      </c>
      <c r="N18" s="8">
        <f>1000*J18/(L18*K18)</f>
        <v>0.15165255945183134</v>
      </c>
      <c r="O18" s="17"/>
    </row>
    <row r="19" spans="1:15" ht="12.75">
      <c r="A19" s="5" t="str">
        <f>A18</f>
        <v>WR-74</v>
      </c>
      <c r="B19" s="5" t="s">
        <v>23</v>
      </c>
      <c r="C19" s="5" t="s">
        <v>18</v>
      </c>
      <c r="D19" s="6">
        <v>0.4375</v>
      </c>
      <c r="E19" s="6">
        <v>0.5208333333333334</v>
      </c>
      <c r="F19" s="5">
        <f>F18+1</f>
        <v>516390</v>
      </c>
      <c r="G19" s="5">
        <v>144.586</v>
      </c>
      <c r="H19" s="5">
        <v>145.522</v>
      </c>
      <c r="I19" s="5">
        <f>H19-G19</f>
        <v>0.9359999999999786</v>
      </c>
      <c r="J19" s="5">
        <f>I19-'WR-77'!I22</f>
        <v>0.9669999999999916</v>
      </c>
      <c r="K19" s="5">
        <v>16.95</v>
      </c>
      <c r="L19" s="5">
        <v>120</v>
      </c>
      <c r="M19" s="8">
        <f>1000*I19/(L19*K19)</f>
        <v>0.460176991150432</v>
      </c>
      <c r="N19" s="8">
        <f>1000*J19/(L19*K19)</f>
        <v>0.47541789577187393</v>
      </c>
      <c r="O19" s="17"/>
    </row>
    <row r="20" spans="1:15" ht="12.75">
      <c r="A20" s="5" t="str">
        <f>A19</f>
        <v>WR-74</v>
      </c>
      <c r="B20" s="5" t="s">
        <v>30</v>
      </c>
      <c r="C20" s="5" t="s">
        <v>18</v>
      </c>
      <c r="D20" s="6">
        <v>0.4375</v>
      </c>
      <c r="E20" s="6">
        <v>0.5208333333333334</v>
      </c>
      <c r="F20" s="5">
        <f>F19+1</f>
        <v>516391</v>
      </c>
      <c r="G20" s="5">
        <v>140.935</v>
      </c>
      <c r="H20" s="5">
        <v>141.856</v>
      </c>
      <c r="I20" s="5">
        <f>H20-G20</f>
        <v>0.9209999999999923</v>
      </c>
      <c r="J20" s="5">
        <f>I20-'WR-77'!I22</f>
        <v>0.9520000000000053</v>
      </c>
      <c r="K20" s="5">
        <v>16.86</v>
      </c>
      <c r="L20" s="5">
        <v>120</v>
      </c>
      <c r="M20" s="8">
        <f>1000*I20/(L20*K20)</f>
        <v>0.45521945432977085</v>
      </c>
      <c r="N20" s="8">
        <f>1000*J20/(L20*K20)</f>
        <v>0.47054171609332013</v>
      </c>
      <c r="O20" s="19">
        <f>P24/P25</f>
        <v>0.3294347659364565</v>
      </c>
    </row>
    <row r="23" ht="18">
      <c r="A23" s="24"/>
    </row>
    <row r="24" spans="12:16" ht="12.75">
      <c r="L24" s="5" t="s">
        <v>168</v>
      </c>
      <c r="P24" s="8">
        <f>AVERAGE(N17:N18)</f>
        <v>0.1558159916600757</v>
      </c>
    </row>
    <row r="25" spans="12:16" ht="12.75">
      <c r="L25" s="5" t="s">
        <v>169</v>
      </c>
      <c r="P25" s="8">
        <f>AVERAGE(N19:N20)</f>
        <v>0.47297980593259703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213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185</v>
      </c>
      <c r="B6" s="2"/>
      <c r="C6" s="2"/>
      <c r="D6" s="2"/>
      <c r="E6" s="2"/>
      <c r="F6" s="2" t="s">
        <v>201</v>
      </c>
      <c r="G6" s="2"/>
      <c r="H6" s="2"/>
      <c r="I6" s="2"/>
      <c r="J6" s="2"/>
      <c r="K6" s="2"/>
      <c r="L6" s="2"/>
      <c r="M6" s="20"/>
    </row>
    <row r="7" spans="1:13" ht="12.75">
      <c r="A7" s="2" t="s">
        <v>207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208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204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158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209</v>
      </c>
      <c r="B15" s="5" t="s">
        <v>174</v>
      </c>
      <c r="C15" s="5" t="s">
        <v>18</v>
      </c>
      <c r="D15" s="6">
        <v>0.5243055555555556</v>
      </c>
      <c r="E15" s="6">
        <v>0.607638888888889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120</v>
      </c>
      <c r="M15" s="8">
        <v>0.783</v>
      </c>
      <c r="N15" s="5" t="s">
        <v>19</v>
      </c>
      <c r="O15" s="12" t="s">
        <v>19</v>
      </c>
    </row>
    <row r="16" spans="1:15" ht="12.75">
      <c r="A16" s="5" t="str">
        <f>A15</f>
        <v>WR-75</v>
      </c>
      <c r="B16" s="5" t="s">
        <v>175</v>
      </c>
      <c r="C16" s="5" t="s">
        <v>20</v>
      </c>
      <c r="D16" s="6">
        <v>0.5243055555555556</v>
      </c>
      <c r="E16" s="6">
        <v>0.607638888888889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120</v>
      </c>
      <c r="M16" s="8">
        <v>0.51</v>
      </c>
      <c r="N16" s="5" t="s">
        <v>19</v>
      </c>
      <c r="O16" s="15">
        <f>M16/M15</f>
        <v>0.6513409961685823</v>
      </c>
    </row>
    <row r="17" spans="1:15" ht="12.75">
      <c r="A17" s="5" t="str">
        <f>A16</f>
        <v>WR-75</v>
      </c>
      <c r="B17" s="5" t="s">
        <v>21</v>
      </c>
      <c r="C17" s="5" t="s">
        <v>20</v>
      </c>
      <c r="D17" s="6">
        <v>0.5243055555555556</v>
      </c>
      <c r="E17" s="6">
        <v>0.607638888888889</v>
      </c>
      <c r="F17" s="23">
        <v>516392</v>
      </c>
      <c r="G17" s="23">
        <v>141.107</v>
      </c>
      <c r="H17" s="23">
        <v>141.395</v>
      </c>
      <c r="I17" s="5">
        <f>H17-G17</f>
        <v>0.2880000000000109</v>
      </c>
      <c r="J17" s="5">
        <f>I17-'WR-77'!I22</f>
        <v>0.31900000000002393</v>
      </c>
      <c r="K17" s="5">
        <v>16.2</v>
      </c>
      <c r="L17" s="5">
        <v>120</v>
      </c>
      <c r="M17" s="8">
        <f>1000*I17/(L17*K17)</f>
        <v>0.14814814814815377</v>
      </c>
      <c r="N17" s="8">
        <f>1000*J17/(L17*K17)</f>
        <v>0.16409465020577363</v>
      </c>
      <c r="O17" s="17"/>
    </row>
    <row r="18" spans="1:15" ht="12.75">
      <c r="A18" s="5" t="str">
        <f>A17</f>
        <v>WR-75</v>
      </c>
      <c r="B18" s="5" t="s">
        <v>22</v>
      </c>
      <c r="C18" s="5" t="s">
        <v>20</v>
      </c>
      <c r="D18" s="6">
        <v>0.5243055555555556</v>
      </c>
      <c r="E18" s="6">
        <v>0.607638888888889</v>
      </c>
      <c r="F18" s="5">
        <f>F17+1</f>
        <v>516393</v>
      </c>
      <c r="G18" s="5">
        <v>142.718</v>
      </c>
      <c r="H18" s="5">
        <v>142.998</v>
      </c>
      <c r="I18" s="5">
        <f>H18-G18</f>
        <v>0.28000000000000114</v>
      </c>
      <c r="J18" s="5">
        <f>I18-'WR-77'!I22</f>
        <v>0.31100000000001415</v>
      </c>
      <c r="K18" s="5">
        <v>16.54</v>
      </c>
      <c r="L18" s="5">
        <v>120</v>
      </c>
      <c r="M18" s="8">
        <f>1000*I18/(L18*K18)</f>
        <v>0.14107214832728796</v>
      </c>
      <c r="N18" s="8">
        <f>1000*J18/(L18*K18)</f>
        <v>0.1566908504635299</v>
      </c>
      <c r="O18" s="17"/>
    </row>
    <row r="19" spans="1:15" ht="12.75">
      <c r="A19" s="5" t="str">
        <f>A18</f>
        <v>WR-75</v>
      </c>
      <c r="B19" s="5" t="s">
        <v>23</v>
      </c>
      <c r="C19" s="5" t="s">
        <v>18</v>
      </c>
      <c r="D19" s="6">
        <v>0.5243055555555556</v>
      </c>
      <c r="E19" s="6">
        <v>0.607638888888889</v>
      </c>
      <c r="F19" s="5">
        <f>F18+1</f>
        <v>516394</v>
      </c>
      <c r="G19" s="5">
        <v>142.735</v>
      </c>
      <c r="H19" s="5">
        <v>143.986</v>
      </c>
      <c r="I19" s="5">
        <f>H19-G19</f>
        <v>1.2509999999999764</v>
      </c>
      <c r="J19" s="5">
        <f>I19-'WR-77'!I22</f>
        <v>1.2819999999999894</v>
      </c>
      <c r="K19" s="5">
        <v>16.95</v>
      </c>
      <c r="L19" s="5">
        <v>120</v>
      </c>
      <c r="M19" s="8">
        <f>1000*I19/(L19*K19)</f>
        <v>0.615044247787599</v>
      </c>
      <c r="N19" s="8">
        <f>1000*J19/(L19*K19)</f>
        <v>0.6302851524090409</v>
      </c>
      <c r="O19" s="17"/>
    </row>
    <row r="20" spans="1:15" ht="12.75">
      <c r="A20" s="5" t="str">
        <f>A19</f>
        <v>WR-75</v>
      </c>
      <c r="B20" s="5" t="s">
        <v>30</v>
      </c>
      <c r="C20" s="5" t="s">
        <v>18</v>
      </c>
      <c r="D20" s="6">
        <v>0.5243055555555556</v>
      </c>
      <c r="E20" s="6">
        <v>0.607638888888889</v>
      </c>
      <c r="F20" s="5">
        <f>F19+1</f>
        <v>516395</v>
      </c>
      <c r="G20" s="5">
        <v>143.365</v>
      </c>
      <c r="H20" s="5">
        <v>144.551</v>
      </c>
      <c r="I20" s="5">
        <f>H20-G20</f>
        <v>1.1859999999999786</v>
      </c>
      <c r="J20" s="5">
        <f>I20-'WR-77'!I22</f>
        <v>1.2169999999999916</v>
      </c>
      <c r="K20" s="5">
        <v>16.86</v>
      </c>
      <c r="L20" s="5">
        <v>120</v>
      </c>
      <c r="M20" s="8">
        <f>1000*I20/(L20*K20)</f>
        <v>0.5862000790826308</v>
      </c>
      <c r="N20" s="8">
        <f>1000*J20/(L20*K20)</f>
        <v>0.6015223408461802</v>
      </c>
      <c r="O20" s="19">
        <f>P24/P25</f>
        <v>0.2604185332738833</v>
      </c>
    </row>
    <row r="23" ht="18">
      <c r="A23" s="24"/>
    </row>
    <row r="24" spans="12:16" ht="12.75">
      <c r="L24" s="5" t="s">
        <v>168</v>
      </c>
      <c r="P24" s="8">
        <f>AVERAGE(N17:N18)</f>
        <v>0.16039275033465178</v>
      </c>
    </row>
    <row r="25" spans="12:16" ht="12.75">
      <c r="L25" s="5" t="s">
        <v>169</v>
      </c>
      <c r="P25" s="8">
        <f>AVERAGE(N19:N20)</f>
        <v>0.6159037466276105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213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185</v>
      </c>
      <c r="B6" s="2"/>
      <c r="C6" s="2"/>
      <c r="D6" s="2"/>
      <c r="E6" s="2"/>
      <c r="F6" s="2" t="s">
        <v>201</v>
      </c>
      <c r="G6" s="2"/>
      <c r="H6" s="2"/>
      <c r="I6" s="2"/>
      <c r="J6" s="2"/>
      <c r="K6" s="2"/>
      <c r="L6" s="2"/>
      <c r="M6" s="20"/>
    </row>
    <row r="7" spans="1:13" ht="12.75">
      <c r="A7" s="2" t="s">
        <v>207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204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158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211</v>
      </c>
      <c r="B15" s="5" t="s">
        <v>174</v>
      </c>
      <c r="C15" s="5" t="s">
        <v>18</v>
      </c>
      <c r="D15" s="6">
        <v>0.611111111111111</v>
      </c>
      <c r="E15" s="6">
        <v>0.6944444444444445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120</v>
      </c>
      <c r="M15" s="8">
        <v>0.802</v>
      </c>
      <c r="N15" s="5" t="s">
        <v>19</v>
      </c>
      <c r="O15" s="12" t="s">
        <v>19</v>
      </c>
    </row>
    <row r="16" spans="1:15" ht="12.75">
      <c r="A16" s="5" t="str">
        <f>A15</f>
        <v>WR-76</v>
      </c>
      <c r="B16" s="5" t="s">
        <v>175</v>
      </c>
      <c r="C16" s="5" t="s">
        <v>20</v>
      </c>
      <c r="D16" s="6">
        <v>0.611111111111111</v>
      </c>
      <c r="E16" s="6">
        <v>0.6944444444444445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120</v>
      </c>
      <c r="M16" s="8">
        <v>0.63</v>
      </c>
      <c r="N16" s="5" t="s">
        <v>19</v>
      </c>
      <c r="O16" s="15">
        <f>M16/M15</f>
        <v>0.7855361596009974</v>
      </c>
    </row>
    <row r="17" spans="1:15" ht="12.75">
      <c r="A17" s="5" t="str">
        <f>A16</f>
        <v>WR-76</v>
      </c>
      <c r="B17" s="5" t="s">
        <v>21</v>
      </c>
      <c r="C17" s="5" t="s">
        <v>20</v>
      </c>
      <c r="D17" s="6">
        <v>0.611111111111111</v>
      </c>
      <c r="E17" s="6">
        <v>0.6944444444444445</v>
      </c>
      <c r="F17" s="23">
        <v>516396</v>
      </c>
      <c r="G17" s="23">
        <v>144.712</v>
      </c>
      <c r="H17" s="23">
        <v>145.03</v>
      </c>
      <c r="I17" s="5">
        <f>H17-G17</f>
        <v>0.31800000000001205</v>
      </c>
      <c r="J17" s="5">
        <f>I17-'WR-77'!I22</f>
        <v>0.34900000000002507</v>
      </c>
      <c r="K17" s="5">
        <v>16.2</v>
      </c>
      <c r="L17" s="5">
        <v>120</v>
      </c>
      <c r="M17" s="8">
        <f>1000*I17/(L17*K17)</f>
        <v>0.16358024691358644</v>
      </c>
      <c r="N17" s="8">
        <f>1000*J17/(L17*K17)</f>
        <v>0.17952674897120632</v>
      </c>
      <c r="O17" s="17"/>
    </row>
    <row r="18" spans="1:15" ht="12.75">
      <c r="A18" s="5" t="str">
        <f>A17</f>
        <v>WR-76</v>
      </c>
      <c r="B18" s="5" t="s">
        <v>22</v>
      </c>
      <c r="C18" s="5" t="s">
        <v>20</v>
      </c>
      <c r="D18" s="6">
        <v>0.611111111111111</v>
      </c>
      <c r="E18" s="6">
        <v>0.6944444444444445</v>
      </c>
      <c r="F18" s="5">
        <f>F17+1</f>
        <v>516397</v>
      </c>
      <c r="G18" s="5">
        <v>142.423</v>
      </c>
      <c r="H18" s="5">
        <v>142.743</v>
      </c>
      <c r="I18" s="5">
        <f>H18-G18</f>
        <v>0.3199999999999932</v>
      </c>
      <c r="J18" s="5">
        <f>I18-'WR-77'!I22</f>
        <v>0.3510000000000062</v>
      </c>
      <c r="K18" s="5">
        <v>16.54</v>
      </c>
      <c r="L18" s="5">
        <v>120</v>
      </c>
      <c r="M18" s="8">
        <f>1000*I18/(L18*K18)</f>
        <v>0.16122531237403928</v>
      </c>
      <c r="N18" s="8">
        <f>1000*J18/(L18*K18)</f>
        <v>0.17684401451028123</v>
      </c>
      <c r="O18" s="17"/>
    </row>
    <row r="19" spans="1:15" ht="12.75">
      <c r="A19" s="5" t="str">
        <f>A18</f>
        <v>WR-76</v>
      </c>
      <c r="B19" s="5" t="s">
        <v>23</v>
      </c>
      <c r="C19" s="5" t="s">
        <v>18</v>
      </c>
      <c r="D19" s="6">
        <v>0.611111111111111</v>
      </c>
      <c r="E19" s="6">
        <v>0.6944444444444445</v>
      </c>
      <c r="F19" s="5">
        <f>F18+1</f>
        <v>516398</v>
      </c>
      <c r="G19" s="5">
        <v>141.98</v>
      </c>
      <c r="H19" s="5">
        <v>142.992</v>
      </c>
      <c r="I19" s="5">
        <f>H19-G19</f>
        <v>1.0120000000000005</v>
      </c>
      <c r="J19" s="5">
        <f>I19-'WR-77'!I22</f>
        <v>1.0430000000000135</v>
      </c>
      <c r="K19" s="5">
        <v>16.95</v>
      </c>
      <c r="L19" s="5">
        <v>120</v>
      </c>
      <c r="M19" s="8">
        <f>1000*I19/(L19*K19)</f>
        <v>0.49754178957718803</v>
      </c>
      <c r="N19" s="8">
        <f>1000*J19/(L19*K19)</f>
        <v>0.51278269419863</v>
      </c>
      <c r="O19" s="17"/>
    </row>
    <row r="20" spans="1:15" ht="12.75">
      <c r="A20" s="5" t="str">
        <f>A19</f>
        <v>WR-76</v>
      </c>
      <c r="B20" s="5" t="s">
        <v>30</v>
      </c>
      <c r="C20" s="5" t="s">
        <v>18</v>
      </c>
      <c r="D20" s="6">
        <v>0.611111111111111</v>
      </c>
      <c r="E20" s="6">
        <v>0.6944444444444445</v>
      </c>
      <c r="F20" s="5">
        <f>F19+1</f>
        <v>516399</v>
      </c>
      <c r="G20" s="5">
        <v>143.485</v>
      </c>
      <c r="H20" s="5">
        <v>144.476</v>
      </c>
      <c r="I20" s="5">
        <f>H20-G20</f>
        <v>0.9909999999999854</v>
      </c>
      <c r="J20" s="5">
        <f>I20-'WR-77'!I22</f>
        <v>1.0219999999999985</v>
      </c>
      <c r="K20" s="5">
        <v>16.86</v>
      </c>
      <c r="L20" s="5">
        <v>120</v>
      </c>
      <c r="M20" s="8">
        <f>1000*I20/(L20*K20)</f>
        <v>0.48981810992486435</v>
      </c>
      <c r="N20" s="8">
        <f>1000*J20/(L20*K20)</f>
        <v>0.5051403716884136</v>
      </c>
      <c r="O20" s="19">
        <f>P24/P25</f>
        <v>0.3500959703383253</v>
      </c>
    </row>
    <row r="23" ht="18">
      <c r="A23" s="24"/>
    </row>
    <row r="24" spans="12:16" ht="12.75">
      <c r="L24" s="5" t="s">
        <v>168</v>
      </c>
      <c r="P24" s="8">
        <f>AVERAGE(N17:N18)</f>
        <v>0.17818538174074378</v>
      </c>
    </row>
    <row r="25" spans="12:16" ht="12.75">
      <c r="L25" s="5" t="s">
        <v>169</v>
      </c>
      <c r="P25" s="8">
        <f>AVERAGE(N19:N20)</f>
        <v>0.5089615329435218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J32" sqref="J32"/>
    </sheetView>
  </sheetViews>
  <sheetFormatPr defaultColWidth="9.140625" defaultRowHeight="12.75"/>
  <cols>
    <col min="1" max="6" width="9.140625" style="5" customWidth="1"/>
    <col min="7" max="7" width="11.421875" style="5" customWidth="1"/>
    <col min="8" max="8" width="12.140625" style="5" customWidth="1"/>
    <col min="9" max="9" width="10.421875" style="5" customWidth="1"/>
    <col min="10" max="10" width="14.00390625" style="5" customWidth="1"/>
    <col min="11" max="11" width="14.7109375" style="5" customWidth="1"/>
    <col min="12" max="12" width="13.57421875" style="5" customWidth="1"/>
    <col min="13" max="16384" width="9.140625" style="5" customWidth="1"/>
  </cols>
  <sheetData>
    <row r="1" spans="1:13" ht="12.75">
      <c r="A1" s="2" t="s">
        <v>213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185</v>
      </c>
      <c r="B6" s="2"/>
      <c r="C6" s="2"/>
      <c r="D6" s="2"/>
      <c r="E6" s="2"/>
      <c r="F6" s="2" t="s">
        <v>183</v>
      </c>
      <c r="G6" s="2"/>
      <c r="H6" s="2"/>
      <c r="I6" s="2"/>
      <c r="J6" s="2"/>
      <c r="K6" s="2"/>
      <c r="L6" s="2"/>
      <c r="M6" s="20"/>
    </row>
    <row r="7" spans="1:13" ht="12.75">
      <c r="A7" s="2" t="s">
        <v>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162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163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9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</row>
    <row r="15" spans="1:13" ht="12.75">
      <c r="A15" s="5" t="s">
        <v>214</v>
      </c>
      <c r="B15" s="5" t="s">
        <v>71</v>
      </c>
      <c r="C15" s="5" t="s">
        <v>18</v>
      </c>
      <c r="D15" s="6"/>
      <c r="E15" s="6"/>
      <c r="F15" s="5" t="s">
        <v>19</v>
      </c>
      <c r="G15" s="5" t="s">
        <v>19</v>
      </c>
      <c r="H15" s="5" t="s">
        <v>19</v>
      </c>
      <c r="I15" s="5" t="s">
        <v>19</v>
      </c>
      <c r="M15" s="8"/>
    </row>
    <row r="16" spans="1:13" ht="12.75">
      <c r="A16" s="5" t="str">
        <f>A15</f>
        <v>WR-77</v>
      </c>
      <c r="B16" s="5" t="s">
        <v>72</v>
      </c>
      <c r="C16" s="5" t="s">
        <v>20</v>
      </c>
      <c r="D16" s="6"/>
      <c r="E16" s="6"/>
      <c r="F16" s="5" t="s">
        <v>19</v>
      </c>
      <c r="G16" s="5" t="s">
        <v>19</v>
      </c>
      <c r="H16" s="5" t="s">
        <v>19</v>
      </c>
      <c r="I16" s="5" t="s">
        <v>19</v>
      </c>
      <c r="M16" s="8"/>
    </row>
    <row r="17" spans="1:13" ht="12.75">
      <c r="A17" s="5" t="str">
        <f>A16</f>
        <v>WR-77</v>
      </c>
      <c r="B17" s="5" t="s">
        <v>21</v>
      </c>
      <c r="C17" s="5" t="s">
        <v>20</v>
      </c>
      <c r="D17" s="6"/>
      <c r="E17" s="6"/>
      <c r="F17" s="23">
        <v>516400</v>
      </c>
      <c r="G17" s="5">
        <v>142.747</v>
      </c>
      <c r="H17" s="5">
        <v>142.719</v>
      </c>
      <c r="I17" s="5">
        <f>H17-G17</f>
        <v>-0.02800000000002001</v>
      </c>
      <c r="M17" s="8"/>
    </row>
    <row r="18" spans="1:13" ht="12.75">
      <c r="A18" s="5" t="str">
        <f>A17</f>
        <v>WR-77</v>
      </c>
      <c r="B18" s="5" t="s">
        <v>22</v>
      </c>
      <c r="C18" s="5" t="s">
        <v>20</v>
      </c>
      <c r="D18" s="6"/>
      <c r="E18" s="6"/>
      <c r="F18" s="23">
        <f>F17+1</f>
        <v>516401</v>
      </c>
      <c r="G18" s="5">
        <v>144.008</v>
      </c>
      <c r="H18" s="5">
        <v>144.009</v>
      </c>
      <c r="I18" s="5">
        <f>H18-G18</f>
        <v>0.0009999999999763531</v>
      </c>
      <c r="M18" s="8"/>
    </row>
    <row r="19" spans="1:13" ht="12.75">
      <c r="A19" s="5" t="str">
        <f>A18</f>
        <v>WR-77</v>
      </c>
      <c r="B19" s="5" t="s">
        <v>23</v>
      </c>
      <c r="C19" s="5" t="s">
        <v>18</v>
      </c>
      <c r="D19" s="6"/>
      <c r="E19" s="6"/>
      <c r="F19" s="23">
        <f>F18+1</f>
        <v>516402</v>
      </c>
      <c r="G19" s="5">
        <v>141.026</v>
      </c>
      <c r="H19" s="5">
        <v>140.974</v>
      </c>
      <c r="I19" s="5">
        <f>H19-G19</f>
        <v>-0.05200000000002092</v>
      </c>
      <c r="M19" s="8"/>
    </row>
    <row r="20" spans="1:13" ht="12.75">
      <c r="A20" s="5" t="str">
        <f>A19</f>
        <v>WR-77</v>
      </c>
      <c r="B20" s="5" t="s">
        <v>30</v>
      </c>
      <c r="C20" s="5" t="s">
        <v>18</v>
      </c>
      <c r="D20" s="6"/>
      <c r="E20" s="6"/>
      <c r="F20" s="23">
        <f>F19+1</f>
        <v>516403</v>
      </c>
      <c r="G20" s="5">
        <v>145.474</v>
      </c>
      <c r="H20" s="5">
        <v>145.429</v>
      </c>
      <c r="I20" s="5">
        <f>H20-G20</f>
        <v>-0.044999999999987494</v>
      </c>
      <c r="M20" s="8"/>
    </row>
    <row r="22" spans="9:10" ht="12.75">
      <c r="I22" s="5">
        <f>AVERAGE(I17:I20)</f>
        <v>-0.031000000000013017</v>
      </c>
      <c r="J22" s="5" t="s">
        <v>167</v>
      </c>
    </row>
    <row r="23" ht="18">
      <c r="A23" s="24"/>
    </row>
    <row r="25" ht="23.25">
      <c r="A25" s="25" t="s">
        <v>164</v>
      </c>
    </row>
  </sheetData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217</v>
      </c>
      <c r="B6" s="2"/>
      <c r="C6" s="2"/>
      <c r="D6" s="2"/>
      <c r="E6" s="2"/>
      <c r="F6" s="2" t="s">
        <v>150</v>
      </c>
      <c r="G6" s="2"/>
      <c r="H6" s="2"/>
      <c r="I6" s="2"/>
      <c r="J6" s="2"/>
      <c r="K6" s="2"/>
      <c r="L6" s="2"/>
      <c r="M6" s="20"/>
    </row>
    <row r="7" spans="1:13" ht="12.75">
      <c r="A7" s="2" t="s">
        <v>83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218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81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222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215</v>
      </c>
      <c r="B15" s="5" t="s">
        <v>174</v>
      </c>
      <c r="C15" s="5" t="s">
        <v>18</v>
      </c>
      <c r="D15" s="6">
        <v>0.4201388888888889</v>
      </c>
      <c r="E15" s="6">
        <v>0.43402777777777773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20</v>
      </c>
      <c r="M15" s="8">
        <v>4.69</v>
      </c>
      <c r="N15" s="5" t="s">
        <v>19</v>
      </c>
      <c r="O15" s="12" t="s">
        <v>19</v>
      </c>
    </row>
    <row r="16" spans="1:15" ht="12.75">
      <c r="A16" s="5" t="str">
        <f>A15</f>
        <v>WR-78</v>
      </c>
      <c r="B16" s="5" t="s">
        <v>175</v>
      </c>
      <c r="C16" s="5" t="s">
        <v>20</v>
      </c>
      <c r="D16" s="6">
        <v>0.4201388888888889</v>
      </c>
      <c r="E16" s="6">
        <v>0.43402777777777773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20</v>
      </c>
      <c r="M16" s="8">
        <v>0.893</v>
      </c>
      <c r="N16" s="5" t="s">
        <v>19</v>
      </c>
      <c r="O16" s="15">
        <f>M16/M15</f>
        <v>0.1904051172707889</v>
      </c>
    </row>
    <row r="17" spans="1:15" ht="12.75">
      <c r="A17" s="5" t="str">
        <f>A16</f>
        <v>WR-78</v>
      </c>
      <c r="B17" s="5" t="s">
        <v>21</v>
      </c>
      <c r="C17" s="5" t="s">
        <v>20</v>
      </c>
      <c r="D17" s="6">
        <v>0.4201388888888889</v>
      </c>
      <c r="E17" s="6">
        <v>0.43402777777777773</v>
      </c>
      <c r="F17" s="23">
        <v>516404</v>
      </c>
      <c r="G17" s="23">
        <v>143.539</v>
      </c>
      <c r="H17" s="23">
        <v>143.653</v>
      </c>
      <c r="I17" s="5">
        <f>H17-G17</f>
        <v>0.11400000000000432</v>
      </c>
      <c r="J17" s="5">
        <f>I17-'WR-85'!I22</f>
        <v>0.11200000000000188</v>
      </c>
      <c r="K17" s="5">
        <v>16.27</v>
      </c>
      <c r="L17" s="5">
        <v>20</v>
      </c>
      <c r="M17" s="8">
        <f>1000*I17/(L17*K17)</f>
        <v>0.3503380454824964</v>
      </c>
      <c r="N17" s="8">
        <f>1000*J17/(L17*K17)</f>
        <v>0.3441917639827962</v>
      </c>
      <c r="O17" s="17"/>
    </row>
    <row r="18" spans="1:15" ht="12.75">
      <c r="A18" s="5" t="str">
        <f>A17</f>
        <v>WR-78</v>
      </c>
      <c r="B18" s="5" t="s">
        <v>22</v>
      </c>
      <c r="C18" s="5" t="s">
        <v>20</v>
      </c>
      <c r="D18" s="6">
        <v>0.4201388888888889</v>
      </c>
      <c r="E18" s="6">
        <v>0.43402777777777773</v>
      </c>
      <c r="F18" s="5">
        <f>F17+1</f>
        <v>516405</v>
      </c>
      <c r="G18" s="5">
        <v>144.778</v>
      </c>
      <c r="H18" s="5">
        <v>144.997</v>
      </c>
      <c r="I18" s="5">
        <f>H18-G18</f>
        <v>0.2190000000000225</v>
      </c>
      <c r="J18" s="5">
        <f>I18-'WR-85'!I22</f>
        <v>0.21700000000002007</v>
      </c>
      <c r="K18" s="5">
        <v>16.54</v>
      </c>
      <c r="L18" s="5">
        <v>20</v>
      </c>
      <c r="M18" s="8">
        <f>1000*I18/(L18*K18)</f>
        <v>0.662031438935981</v>
      </c>
      <c r="N18" s="8">
        <f>1000*J18/(L18*K18)</f>
        <v>0.655985489721947</v>
      </c>
      <c r="O18" s="17"/>
    </row>
    <row r="19" spans="1:15" ht="12.75">
      <c r="A19" s="5" t="str">
        <f>A18</f>
        <v>WR-78</v>
      </c>
      <c r="B19" s="5" t="s">
        <v>23</v>
      </c>
      <c r="C19" s="5" t="s">
        <v>18</v>
      </c>
      <c r="D19" s="6">
        <v>0.4201388888888889</v>
      </c>
      <c r="E19" s="6">
        <v>0.43402777777777773</v>
      </c>
      <c r="F19" s="5">
        <f>F18+1</f>
        <v>516406</v>
      </c>
      <c r="G19" s="5">
        <v>140.621</v>
      </c>
      <c r="H19" s="5">
        <v>142.772</v>
      </c>
      <c r="I19" s="5">
        <f>H19-G19</f>
        <v>2.150999999999982</v>
      </c>
      <c r="J19" s="5">
        <f>I19-'WR-85'!I22</f>
        <v>2.1489999999999796</v>
      </c>
      <c r="K19" s="5">
        <v>16.96</v>
      </c>
      <c r="L19" s="5">
        <v>20</v>
      </c>
      <c r="M19" s="8">
        <f>1000*I19/(L19*K19)</f>
        <v>6.341391509433908</v>
      </c>
      <c r="N19" s="8">
        <f>1000*J19/(L19*K19)</f>
        <v>6.3354952830188065</v>
      </c>
      <c r="O19" s="17"/>
    </row>
    <row r="20" spans="1:15" ht="12.75">
      <c r="A20" s="5" t="str">
        <f>A19</f>
        <v>WR-78</v>
      </c>
      <c r="B20" s="5" t="s">
        <v>30</v>
      </c>
      <c r="C20" s="5" t="s">
        <v>18</v>
      </c>
      <c r="D20" s="6">
        <v>0.4201388888888889</v>
      </c>
      <c r="E20" s="6">
        <v>0.43402777777777773</v>
      </c>
      <c r="F20" s="5">
        <f>F19+1</f>
        <v>516407</v>
      </c>
      <c r="G20" s="5">
        <v>141.811</v>
      </c>
      <c r="H20" s="5">
        <v>143.805</v>
      </c>
      <c r="I20" s="5">
        <f>H20-G20</f>
        <v>1.9939999999999998</v>
      </c>
      <c r="J20" s="5">
        <f>I20-'WR-85'!I22</f>
        <v>1.9919999999999973</v>
      </c>
      <c r="K20" s="5">
        <v>16.75</v>
      </c>
      <c r="L20" s="5">
        <v>20</v>
      </c>
      <c r="M20" s="8">
        <f>1000*I20/(L20*K20)</f>
        <v>5.952238805970149</v>
      </c>
      <c r="N20" s="8">
        <f>1000*J20/(L20*K20)</f>
        <v>5.94626865671641</v>
      </c>
      <c r="O20" s="19">
        <f>P24/P25</f>
        <v>0.08143596136617377</v>
      </c>
    </row>
    <row r="23" ht="18">
      <c r="A23" s="24"/>
    </row>
    <row r="24" spans="12:16" ht="12.75">
      <c r="L24" s="5" t="s">
        <v>168</v>
      </c>
      <c r="P24" s="8">
        <f>AVERAGE(N17:N18)</f>
        <v>0.5000886268523717</v>
      </c>
    </row>
    <row r="25" spans="12:16" ht="12.75">
      <c r="L25" s="5" t="s">
        <v>169</v>
      </c>
      <c r="P25" s="8">
        <f>AVERAGE(N19:N20)</f>
        <v>6.140881969867609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217</v>
      </c>
      <c r="B6" s="2"/>
      <c r="C6" s="2"/>
      <c r="D6" s="2"/>
      <c r="E6" s="2"/>
      <c r="F6" s="2" t="s">
        <v>150</v>
      </c>
      <c r="G6" s="2"/>
      <c r="H6" s="2"/>
      <c r="I6" s="2"/>
      <c r="J6" s="2"/>
      <c r="K6" s="2"/>
      <c r="L6" s="2"/>
      <c r="M6" s="20"/>
    </row>
    <row r="7" spans="1:13" ht="12.75">
      <c r="A7" s="2" t="s">
        <v>83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220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81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221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219</v>
      </c>
      <c r="B15" s="5" t="s">
        <v>174</v>
      </c>
      <c r="C15" s="5" t="s">
        <v>18</v>
      </c>
      <c r="D15" s="6">
        <v>0.44166666666666665</v>
      </c>
      <c r="E15" s="6">
        <v>0.45555555555555555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20</v>
      </c>
      <c r="M15" s="8">
        <v>4.97</v>
      </c>
      <c r="N15" s="5" t="s">
        <v>19</v>
      </c>
      <c r="O15" s="12" t="s">
        <v>19</v>
      </c>
    </row>
    <row r="16" spans="1:15" ht="12.75">
      <c r="A16" s="5" t="str">
        <f>A15</f>
        <v>WR-79</v>
      </c>
      <c r="B16" s="5" t="s">
        <v>175</v>
      </c>
      <c r="C16" s="5" t="s">
        <v>20</v>
      </c>
      <c r="D16" s="6">
        <v>0.44166666666666665</v>
      </c>
      <c r="E16" s="6">
        <v>0.45555555555555555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20</v>
      </c>
      <c r="M16" s="8">
        <v>0.989</v>
      </c>
      <c r="N16" s="5" t="s">
        <v>19</v>
      </c>
      <c r="O16" s="15">
        <f>M16/M15</f>
        <v>0.19899396378269618</v>
      </c>
    </row>
    <row r="17" spans="1:15" ht="12.75">
      <c r="A17" s="5" t="str">
        <f>A16</f>
        <v>WR-79</v>
      </c>
      <c r="B17" s="5" t="s">
        <v>21</v>
      </c>
      <c r="C17" s="5" t="s">
        <v>20</v>
      </c>
      <c r="D17" s="6">
        <v>0.44166666666666665</v>
      </c>
      <c r="E17" s="6">
        <v>0.45555555555555555</v>
      </c>
      <c r="F17" s="23">
        <v>516408</v>
      </c>
      <c r="G17" s="23">
        <v>143.237</v>
      </c>
      <c r="H17" s="23">
        <v>143.401</v>
      </c>
      <c r="I17" s="5">
        <f>H17-G17</f>
        <v>0.1640000000000157</v>
      </c>
      <c r="J17" s="5">
        <f>I17-'WR-85'!I22</f>
        <v>0.16200000000001324</v>
      </c>
      <c r="K17" s="5">
        <v>16.27</v>
      </c>
      <c r="L17" s="5">
        <v>20</v>
      </c>
      <c r="M17" s="8">
        <f>1000*I17/(L17*K17)</f>
        <v>0.5039950829748485</v>
      </c>
      <c r="N17" s="8">
        <f>1000*J17/(L17*K17)</f>
        <v>0.4978488014751483</v>
      </c>
      <c r="O17" s="17"/>
    </row>
    <row r="18" spans="1:15" ht="12.75">
      <c r="A18" s="5" t="str">
        <f>A17</f>
        <v>WR-79</v>
      </c>
      <c r="B18" s="5" t="s">
        <v>22</v>
      </c>
      <c r="C18" s="5" t="s">
        <v>20</v>
      </c>
      <c r="D18" s="6">
        <v>0.44166666666666665</v>
      </c>
      <c r="E18" s="6">
        <v>0.45555555555555555</v>
      </c>
      <c r="F18" s="5">
        <f>F17+1</f>
        <v>516409</v>
      </c>
      <c r="G18" s="5">
        <v>144.053</v>
      </c>
      <c r="H18" s="5">
        <v>144.371</v>
      </c>
      <c r="I18" s="5">
        <f>H18-G18</f>
        <v>0.31800000000001205</v>
      </c>
      <c r="J18" s="5">
        <f>I18-'WR-85'!I22</f>
        <v>0.3160000000000096</v>
      </c>
      <c r="K18" s="5">
        <v>16.54</v>
      </c>
      <c r="L18" s="5">
        <v>20</v>
      </c>
      <c r="M18" s="8">
        <f>1000*I18/(L18*K18)</f>
        <v>0.9613059250302664</v>
      </c>
      <c r="N18" s="8">
        <f>1000*J18/(L18*K18)</f>
        <v>0.9552599758162323</v>
      </c>
      <c r="O18" s="17"/>
    </row>
    <row r="19" spans="1:15" ht="12.75">
      <c r="A19" s="5" t="str">
        <f>A18</f>
        <v>WR-79</v>
      </c>
      <c r="B19" s="5" t="s">
        <v>23</v>
      </c>
      <c r="C19" s="5" t="s">
        <v>18</v>
      </c>
      <c r="D19" s="6">
        <v>0.44166666666666665</v>
      </c>
      <c r="E19" s="6">
        <v>0.45555555555555555</v>
      </c>
      <c r="F19" s="5">
        <f>F18+1</f>
        <v>516410</v>
      </c>
      <c r="G19" s="5">
        <v>143.877</v>
      </c>
      <c r="H19" s="5">
        <v>146.242</v>
      </c>
      <c r="I19" s="5">
        <f>H19-G19</f>
        <v>2.3649999999999807</v>
      </c>
      <c r="J19" s="5">
        <f>I19-'WR-85'!I22</f>
        <v>2.3629999999999782</v>
      </c>
      <c r="K19" s="5">
        <v>16.96</v>
      </c>
      <c r="L19" s="5">
        <v>20</v>
      </c>
      <c r="M19" s="8">
        <f>1000*I19/(L19*K19)</f>
        <v>6.972287735848999</v>
      </c>
      <c r="N19" s="8">
        <f>1000*J19/(L19*K19)</f>
        <v>6.966391509433897</v>
      </c>
      <c r="O19" s="17"/>
    </row>
    <row r="20" spans="1:15" ht="12.75">
      <c r="A20" s="5" t="str">
        <f>A19</f>
        <v>WR-79</v>
      </c>
      <c r="B20" s="5" t="s">
        <v>30</v>
      </c>
      <c r="C20" s="5" t="s">
        <v>18</v>
      </c>
      <c r="D20" s="6">
        <v>0.44166666666666665</v>
      </c>
      <c r="E20" s="6">
        <v>0.45555555555555555</v>
      </c>
      <c r="F20" s="5">
        <f>F19+1</f>
        <v>516411</v>
      </c>
      <c r="G20" s="5">
        <v>141.36</v>
      </c>
      <c r="H20" s="5">
        <v>143.554</v>
      </c>
      <c r="I20" s="5">
        <f>H20-G20</f>
        <v>2.1939999999999884</v>
      </c>
      <c r="J20" s="5">
        <f>I20-'WR-85'!I22</f>
        <v>2.191999999999986</v>
      </c>
      <c r="K20" s="5">
        <v>16.75</v>
      </c>
      <c r="L20" s="5">
        <v>20</v>
      </c>
      <c r="M20" s="8">
        <f>1000*I20/(L20*K20)</f>
        <v>6.549253731343248</v>
      </c>
      <c r="N20" s="8">
        <f>1000*J20/(L20*K20)</f>
        <v>6.5432835820895106</v>
      </c>
      <c r="O20" s="19">
        <f>P24/P25</f>
        <v>0.10756060137990499</v>
      </c>
    </row>
    <row r="23" ht="18">
      <c r="A23" s="24"/>
    </row>
    <row r="24" spans="12:16" ht="12.75">
      <c r="L24" s="5" t="s">
        <v>168</v>
      </c>
      <c r="P24" s="8">
        <f>AVERAGE(N17:N18)</f>
        <v>0.7265543886456903</v>
      </c>
    </row>
    <row r="25" spans="12:16" ht="12.75">
      <c r="L25" s="5" t="s">
        <v>169</v>
      </c>
      <c r="P25" s="8">
        <f>AVERAGE(N19:N20)</f>
        <v>6.754837545761704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217</v>
      </c>
      <c r="B6" s="2"/>
      <c r="C6" s="2"/>
      <c r="D6" s="2"/>
      <c r="E6" s="2"/>
      <c r="F6" s="2" t="s">
        <v>150</v>
      </c>
      <c r="G6" s="2"/>
      <c r="H6" s="2"/>
      <c r="I6" s="2"/>
      <c r="J6" s="2"/>
      <c r="K6" s="2"/>
      <c r="L6" s="2"/>
      <c r="M6" s="20"/>
    </row>
    <row r="7" spans="1:13" ht="12.75">
      <c r="A7" s="2" t="s">
        <v>83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224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81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221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223</v>
      </c>
      <c r="B15" s="5" t="s">
        <v>174</v>
      </c>
      <c r="C15" s="5" t="s">
        <v>18</v>
      </c>
      <c r="D15" s="6">
        <v>0.4611111111111111</v>
      </c>
      <c r="E15" s="6">
        <v>0.475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20</v>
      </c>
      <c r="M15" s="8">
        <v>5.32</v>
      </c>
      <c r="N15" s="5" t="s">
        <v>19</v>
      </c>
      <c r="O15" s="12" t="s">
        <v>19</v>
      </c>
    </row>
    <row r="16" spans="1:15" ht="12.75">
      <c r="A16" s="5" t="str">
        <f>A15</f>
        <v>WR-80</v>
      </c>
      <c r="B16" s="5" t="s">
        <v>175</v>
      </c>
      <c r="C16" s="5" t="s">
        <v>20</v>
      </c>
      <c r="D16" s="6">
        <v>0.4611111111111111</v>
      </c>
      <c r="E16" s="6">
        <v>0.475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20</v>
      </c>
      <c r="M16" s="8">
        <v>0.975</v>
      </c>
      <c r="N16" s="5" t="s">
        <v>19</v>
      </c>
      <c r="O16" s="15">
        <f>M16/M15</f>
        <v>0.1832706766917293</v>
      </c>
    </row>
    <row r="17" spans="1:15" ht="12.75">
      <c r="A17" s="5" t="str">
        <f>A16</f>
        <v>WR-80</v>
      </c>
      <c r="B17" s="5" t="s">
        <v>21</v>
      </c>
      <c r="C17" s="5" t="s">
        <v>20</v>
      </c>
      <c r="D17" s="6">
        <v>0.4611111111111111</v>
      </c>
      <c r="E17" s="6">
        <v>0.475</v>
      </c>
      <c r="F17" s="23">
        <v>516412</v>
      </c>
      <c r="G17" s="23">
        <v>143.708</v>
      </c>
      <c r="H17" s="23">
        <v>143.865</v>
      </c>
      <c r="I17" s="5">
        <f>H17-G17</f>
        <v>0.1570000000000107</v>
      </c>
      <c r="J17" s="5">
        <f>I17-'WR-85'!I22</f>
        <v>0.15500000000000824</v>
      </c>
      <c r="K17" s="5">
        <v>16.27</v>
      </c>
      <c r="L17" s="5">
        <v>20</v>
      </c>
      <c r="M17" s="8">
        <f>1000*I17/(L17*K17)</f>
        <v>0.4824830977259087</v>
      </c>
      <c r="N17" s="8">
        <f>1000*J17/(L17*K17)</f>
        <v>0.47633681622620855</v>
      </c>
      <c r="O17" s="17"/>
    </row>
    <row r="18" spans="1:15" ht="12.75">
      <c r="A18" s="5" t="str">
        <f>A17</f>
        <v>WR-80</v>
      </c>
      <c r="B18" s="5" t="s">
        <v>22</v>
      </c>
      <c r="C18" s="5" t="s">
        <v>20</v>
      </c>
      <c r="D18" s="6">
        <v>0.4611111111111111</v>
      </c>
      <c r="E18" s="6">
        <v>0.475</v>
      </c>
      <c r="F18" s="5">
        <f>F17+1</f>
        <v>516413</v>
      </c>
      <c r="G18" s="5">
        <v>144.873</v>
      </c>
      <c r="H18" s="5">
        <v>145.051</v>
      </c>
      <c r="I18" s="5">
        <f>H18-G18</f>
        <v>0.17799999999999727</v>
      </c>
      <c r="J18" s="5">
        <f>I18-'WR-85'!I22</f>
        <v>0.17599999999999483</v>
      </c>
      <c r="K18" s="5">
        <v>16.54</v>
      </c>
      <c r="L18" s="5">
        <v>20</v>
      </c>
      <c r="M18" s="8">
        <f>1000*I18/(L18*K18)</f>
        <v>0.5380894800483594</v>
      </c>
      <c r="N18" s="8">
        <f>1000*J18/(L18*K18)</f>
        <v>0.5320435308343254</v>
      </c>
      <c r="O18" s="17"/>
    </row>
    <row r="19" spans="1:15" ht="12.75">
      <c r="A19" s="5" t="str">
        <f>A18</f>
        <v>WR-80</v>
      </c>
      <c r="B19" s="5" t="s">
        <v>23</v>
      </c>
      <c r="C19" s="5" t="s">
        <v>18</v>
      </c>
      <c r="D19" s="6">
        <v>0.4611111111111111</v>
      </c>
      <c r="E19" s="6">
        <v>0.475</v>
      </c>
      <c r="F19" s="5">
        <f>F18+1</f>
        <v>516414</v>
      </c>
      <c r="G19" s="5">
        <v>143.136</v>
      </c>
      <c r="H19" s="5">
        <v>145.473</v>
      </c>
      <c r="I19" s="5">
        <f>H19-G19</f>
        <v>2.3370000000000175</v>
      </c>
      <c r="J19" s="5">
        <f>I19-'WR-85'!I22</f>
        <v>2.335000000000015</v>
      </c>
      <c r="K19" s="5">
        <v>16.96</v>
      </c>
      <c r="L19" s="5">
        <v>20</v>
      </c>
      <c r="M19" s="8">
        <f>1000*I19/(L19*K19)</f>
        <v>6.889740566037786</v>
      </c>
      <c r="N19" s="8">
        <f>1000*J19/(L19*K19)</f>
        <v>6.8838443396226845</v>
      </c>
      <c r="O19" s="17"/>
    </row>
    <row r="20" spans="1:15" ht="12.75">
      <c r="A20" s="5" t="str">
        <f>A19</f>
        <v>WR-80</v>
      </c>
      <c r="B20" s="5" t="s">
        <v>30</v>
      </c>
      <c r="C20" s="5" t="s">
        <v>18</v>
      </c>
      <c r="D20" s="6">
        <v>0.4611111111111111</v>
      </c>
      <c r="E20" s="6">
        <v>0.475</v>
      </c>
      <c r="F20" s="5">
        <f>F19+1</f>
        <v>516415</v>
      </c>
      <c r="G20" s="5">
        <v>140.993</v>
      </c>
      <c r="H20" s="5">
        <v>143.185</v>
      </c>
      <c r="I20" s="5">
        <f>H20-G20</f>
        <v>2.1920000000000073</v>
      </c>
      <c r="J20" s="5">
        <f>I20-'WR-85'!I22</f>
        <v>2.190000000000005</v>
      </c>
      <c r="K20" s="5">
        <v>16.75</v>
      </c>
      <c r="L20" s="5">
        <v>20</v>
      </c>
      <c r="M20" s="8">
        <f>1000*I20/(L20*K20)</f>
        <v>6.543283582089574</v>
      </c>
      <c r="N20" s="8">
        <f>1000*J20/(L20*K20)</f>
        <v>6.537313432835836</v>
      </c>
      <c r="O20" s="19">
        <f>P24/P25</f>
        <v>0.07513363333898251</v>
      </c>
    </row>
    <row r="23" ht="18">
      <c r="A23" s="24"/>
    </row>
    <row r="24" spans="12:16" ht="12.75">
      <c r="L24" s="5" t="s">
        <v>168</v>
      </c>
      <c r="P24" s="8">
        <f>AVERAGE(N17:N18)</f>
        <v>0.504190173530267</v>
      </c>
    </row>
    <row r="25" spans="12:16" ht="12.75">
      <c r="L25" s="5" t="s">
        <v>169</v>
      </c>
      <c r="P25" s="8">
        <f>AVERAGE(N19:N20)</f>
        <v>6.710578886229261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217</v>
      </c>
      <c r="B6" s="2"/>
      <c r="C6" s="2"/>
      <c r="D6" s="2"/>
      <c r="E6" s="2"/>
      <c r="F6" s="2" t="s">
        <v>225</v>
      </c>
      <c r="G6" s="2"/>
      <c r="H6" s="2"/>
      <c r="I6" s="2"/>
      <c r="J6" s="2"/>
      <c r="K6" s="2"/>
      <c r="L6" s="2"/>
      <c r="M6" s="20"/>
    </row>
    <row r="7" spans="1:13" ht="12.75">
      <c r="A7" s="2" t="s">
        <v>73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61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149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226</v>
      </c>
      <c r="B15" s="5" t="s">
        <v>174</v>
      </c>
      <c r="C15" s="5" t="s">
        <v>18</v>
      </c>
      <c r="D15" s="6">
        <v>0.513888888888889</v>
      </c>
      <c r="E15" s="6">
        <v>0.5423611111111112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41</v>
      </c>
      <c r="M15" s="8">
        <v>2.57</v>
      </c>
      <c r="N15" s="5" t="s">
        <v>19</v>
      </c>
      <c r="O15" s="12" t="s">
        <v>19</v>
      </c>
    </row>
    <row r="16" spans="1:15" ht="12.75">
      <c r="A16" s="5" t="str">
        <f>A15</f>
        <v>WR-81</v>
      </c>
      <c r="B16" s="5" t="s">
        <v>175</v>
      </c>
      <c r="C16" s="5" t="s">
        <v>20</v>
      </c>
      <c r="D16" s="6">
        <v>0.513888888888889</v>
      </c>
      <c r="E16" s="6">
        <v>0.5423611111111112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41</v>
      </c>
      <c r="M16" s="8">
        <v>0.54</v>
      </c>
      <c r="N16" s="5" t="s">
        <v>19</v>
      </c>
      <c r="O16" s="15">
        <f>M16/M15</f>
        <v>0.21011673151750976</v>
      </c>
    </row>
    <row r="17" spans="1:15" ht="12.75">
      <c r="A17" s="5" t="str">
        <f>A16</f>
        <v>WR-81</v>
      </c>
      <c r="B17" s="5" t="s">
        <v>21</v>
      </c>
      <c r="C17" s="5" t="s">
        <v>20</v>
      </c>
      <c r="D17" s="6">
        <v>0.513888888888889</v>
      </c>
      <c r="E17" s="6">
        <v>0.5423611111111112</v>
      </c>
      <c r="F17" s="7">
        <v>516416</v>
      </c>
      <c r="G17" s="7">
        <v>144.849</v>
      </c>
      <c r="H17" s="7">
        <v>145.076</v>
      </c>
      <c r="I17" s="5">
        <f>H17-G17</f>
        <v>0.22700000000000387</v>
      </c>
      <c r="J17" s="5">
        <f>I17-'WR-85'!I22</f>
        <v>0.22500000000000142</v>
      </c>
      <c r="K17" s="5">
        <v>16.27</v>
      </c>
      <c r="L17" s="5">
        <v>41</v>
      </c>
      <c r="M17" s="8">
        <f>1000*I17/(L17*K17)</f>
        <v>0.34029412205616183</v>
      </c>
      <c r="N17" s="8">
        <f>1000*J17/(L17*K17)</f>
        <v>0.33729593595874713</v>
      </c>
      <c r="O17" s="17"/>
    </row>
    <row r="18" spans="1:15" ht="12.75">
      <c r="A18" s="5" t="str">
        <f>A17</f>
        <v>WR-81</v>
      </c>
      <c r="B18" s="5" t="s">
        <v>22</v>
      </c>
      <c r="C18" s="5" t="s">
        <v>20</v>
      </c>
      <c r="D18" s="6">
        <v>0.513888888888889</v>
      </c>
      <c r="E18" s="6">
        <v>0.5423611111111112</v>
      </c>
      <c r="F18" s="5">
        <f>F17+1</f>
        <v>516417</v>
      </c>
      <c r="G18" s="5">
        <v>142.501</v>
      </c>
      <c r="H18" s="5">
        <v>142.701</v>
      </c>
      <c r="I18" s="5">
        <f>H18-G18</f>
        <v>0.19999999999998863</v>
      </c>
      <c r="J18" s="5">
        <f>I18-'WR-85'!I22</f>
        <v>0.1979999999999862</v>
      </c>
      <c r="K18" s="5">
        <v>16.54</v>
      </c>
      <c r="L18" s="5">
        <v>41</v>
      </c>
      <c r="M18" s="8">
        <f>1000*I18/(L18*K18)</f>
        <v>0.2949243519037199</v>
      </c>
      <c r="N18" s="8">
        <f>1000*J18/(L18*K18)</f>
        <v>0.29197510838467894</v>
      </c>
      <c r="O18" s="17"/>
    </row>
    <row r="19" spans="1:15" ht="12.75">
      <c r="A19" s="5" t="str">
        <f>A18</f>
        <v>WR-81</v>
      </c>
      <c r="B19" s="5" t="s">
        <v>23</v>
      </c>
      <c r="C19" s="5" t="s">
        <v>18</v>
      </c>
      <c r="D19" s="6">
        <v>0.513888888888889</v>
      </c>
      <c r="E19" s="6">
        <v>0.5423611111111112</v>
      </c>
      <c r="F19" s="5">
        <f>F18+1</f>
        <v>516418</v>
      </c>
      <c r="G19" s="5">
        <v>142.286</v>
      </c>
      <c r="H19" s="5">
        <v>144.674</v>
      </c>
      <c r="I19" s="5">
        <f>H19-G19</f>
        <v>2.3880000000000052</v>
      </c>
      <c r="J19" s="5">
        <f>I19-'WR-85'!I22</f>
        <v>2.386000000000003</v>
      </c>
      <c r="K19" s="5">
        <v>16.96</v>
      </c>
      <c r="L19" s="5">
        <v>41</v>
      </c>
      <c r="M19" s="8">
        <f>1000*I19/(L19*K19)</f>
        <v>3.43419236079154</v>
      </c>
      <c r="N19" s="8">
        <f>1000*J19/(L19*K19)</f>
        <v>3.431316152784173</v>
      </c>
      <c r="O19" s="17"/>
    </row>
    <row r="20" spans="1:15" ht="12.75">
      <c r="A20" s="5" t="str">
        <f>A19</f>
        <v>WR-81</v>
      </c>
      <c r="B20" s="5" t="s">
        <v>30</v>
      </c>
      <c r="C20" s="5" t="s">
        <v>18</v>
      </c>
      <c r="D20" s="6">
        <v>0.513888888888889</v>
      </c>
      <c r="E20" s="6">
        <v>0.5423611111111112</v>
      </c>
      <c r="F20" s="5">
        <f>F19+1</f>
        <v>516419</v>
      </c>
      <c r="G20" s="5">
        <v>144.142</v>
      </c>
      <c r="H20" s="5">
        <v>146.379</v>
      </c>
      <c r="I20" s="5">
        <f>H20-G20</f>
        <v>2.2369999999999948</v>
      </c>
      <c r="J20" s="5">
        <f>I20-'WR-85'!I22</f>
        <v>2.2349999999999923</v>
      </c>
      <c r="K20" s="5">
        <v>16.75</v>
      </c>
      <c r="L20" s="5">
        <v>41</v>
      </c>
      <c r="M20" s="8">
        <f>1000*I20/(L20*K20)</f>
        <v>3.257371678194386</v>
      </c>
      <c r="N20" s="8">
        <f>1000*J20/(L20*K20)</f>
        <v>3.254459410265733</v>
      </c>
      <c r="O20" s="19">
        <f>P24/P25</f>
        <v>0.09412087474506341</v>
      </c>
    </row>
    <row r="23" ht="18">
      <c r="A23" s="24"/>
    </row>
    <row r="24" spans="12:16" ht="12.75">
      <c r="L24" s="5" t="s">
        <v>168</v>
      </c>
      <c r="P24" s="8">
        <f>AVERAGE(N17:N18)</f>
        <v>0.31463552217171303</v>
      </c>
    </row>
    <row r="25" spans="12:16" ht="12.75">
      <c r="L25" s="5" t="s">
        <v>169</v>
      </c>
      <c r="P25" s="8">
        <f>AVERAGE(N19:N20)</f>
        <v>3.3428877815249534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217</v>
      </c>
      <c r="B6" s="2"/>
      <c r="C6" s="2"/>
      <c r="D6" s="2"/>
      <c r="E6" s="2"/>
      <c r="F6" s="2" t="s">
        <v>225</v>
      </c>
      <c r="G6" s="2"/>
      <c r="H6" s="2"/>
      <c r="I6" s="2"/>
      <c r="J6" s="2"/>
      <c r="K6" s="2"/>
      <c r="L6" s="2"/>
      <c r="M6" s="20"/>
    </row>
    <row r="7" spans="1:13" ht="12.75">
      <c r="A7" s="2" t="s">
        <v>73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229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61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163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228</v>
      </c>
      <c r="B15" s="5" t="s">
        <v>174</v>
      </c>
      <c r="C15" s="5" t="s">
        <v>18</v>
      </c>
      <c r="D15" s="6">
        <v>0.5472222222222222</v>
      </c>
      <c r="E15" s="6">
        <v>0.575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40</v>
      </c>
      <c r="M15" s="8">
        <v>2.77</v>
      </c>
      <c r="N15" s="5" t="s">
        <v>19</v>
      </c>
      <c r="O15" s="12" t="s">
        <v>19</v>
      </c>
    </row>
    <row r="16" spans="1:15" ht="12.75">
      <c r="A16" s="5" t="str">
        <f>A15</f>
        <v>WR-82</v>
      </c>
      <c r="B16" s="5" t="s">
        <v>175</v>
      </c>
      <c r="C16" s="5" t="s">
        <v>20</v>
      </c>
      <c r="D16" s="6">
        <v>0.5472222222222222</v>
      </c>
      <c r="E16" s="6">
        <v>0.575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40</v>
      </c>
      <c r="M16" s="8">
        <v>0.69</v>
      </c>
      <c r="N16" s="5" t="s">
        <v>19</v>
      </c>
      <c r="O16" s="15">
        <f>M16/M15</f>
        <v>0.2490974729241877</v>
      </c>
    </row>
    <row r="17" spans="1:15" ht="12.75">
      <c r="A17" s="5" t="str">
        <f>A16</f>
        <v>WR-82</v>
      </c>
      <c r="B17" s="5" t="s">
        <v>21</v>
      </c>
      <c r="C17" s="5" t="s">
        <v>20</v>
      </c>
      <c r="D17" s="6">
        <v>0.5472222222222222</v>
      </c>
      <c r="E17" s="6">
        <v>0.575</v>
      </c>
      <c r="F17" s="7">
        <v>516420</v>
      </c>
      <c r="G17" s="7">
        <v>143.2</v>
      </c>
      <c r="H17" s="7">
        <v>143.387</v>
      </c>
      <c r="I17" s="5">
        <f>H17-G17</f>
        <v>0.18700000000001182</v>
      </c>
      <c r="J17" s="5">
        <f>I17-'WR-85'!I22</f>
        <v>0.18500000000000938</v>
      </c>
      <c r="K17" s="5">
        <v>16.27</v>
      </c>
      <c r="L17" s="5">
        <v>40</v>
      </c>
      <c r="M17" s="8">
        <f>1000*I17/(L17*K17)</f>
        <v>0.28733866011065123</v>
      </c>
      <c r="N17" s="8">
        <f>1000*J17/(L17*K17)</f>
        <v>0.28426551936080113</v>
      </c>
      <c r="O17" s="17"/>
    </row>
    <row r="18" spans="1:15" ht="12.75">
      <c r="A18" s="5" t="str">
        <f>A17</f>
        <v>WR-82</v>
      </c>
      <c r="B18" s="5" t="s">
        <v>22</v>
      </c>
      <c r="C18" s="5" t="s">
        <v>20</v>
      </c>
      <c r="D18" s="6">
        <v>0.5472222222222222</v>
      </c>
      <c r="E18" s="6">
        <v>0.575</v>
      </c>
      <c r="F18" s="5">
        <f>F17+1</f>
        <v>516421</v>
      </c>
      <c r="G18" s="5">
        <v>147.005</v>
      </c>
      <c r="H18" s="5">
        <v>147.091</v>
      </c>
      <c r="I18" s="5">
        <f>H18-G18</f>
        <v>0.08600000000001273</v>
      </c>
      <c r="J18" s="5">
        <f>I18-'WR-85'!I22</f>
        <v>0.08400000000001029</v>
      </c>
      <c r="K18" s="5">
        <v>16.54</v>
      </c>
      <c r="L18" s="5">
        <v>40</v>
      </c>
      <c r="M18" s="8">
        <f>1000*I18/(L18*K18)</f>
        <v>0.12998790810159122</v>
      </c>
      <c r="N18" s="8">
        <f>1000*J18/(L18*K18)</f>
        <v>0.12696493349457422</v>
      </c>
      <c r="O18" s="17"/>
    </row>
    <row r="19" spans="1:15" ht="12.75">
      <c r="A19" s="5" t="str">
        <f>A18</f>
        <v>WR-82</v>
      </c>
      <c r="B19" s="5" t="s">
        <v>23</v>
      </c>
      <c r="C19" s="5" t="s">
        <v>18</v>
      </c>
      <c r="D19" s="6">
        <v>0.5472222222222222</v>
      </c>
      <c r="E19" s="6">
        <v>0.575</v>
      </c>
      <c r="F19" s="5">
        <f>F18+1</f>
        <v>516422</v>
      </c>
      <c r="G19" s="5">
        <v>145.577</v>
      </c>
      <c r="H19" s="5">
        <v>147.781</v>
      </c>
      <c r="I19" s="5">
        <f>H19-G19</f>
        <v>2.2040000000000077</v>
      </c>
      <c r="J19" s="5">
        <f>I19-'WR-85'!I22</f>
        <v>2.2020000000000053</v>
      </c>
      <c r="K19" s="5">
        <v>16.96</v>
      </c>
      <c r="L19" s="5">
        <v>40</v>
      </c>
      <c r="M19" s="8">
        <f>1000*I19/(L19*K19)</f>
        <v>3.2488207547169923</v>
      </c>
      <c r="N19" s="8">
        <f>1000*J19/(L19*K19)</f>
        <v>3.2458726415094414</v>
      </c>
      <c r="O19" s="17"/>
    </row>
    <row r="20" spans="1:15" ht="12.75">
      <c r="A20" s="5" t="str">
        <f>A19</f>
        <v>WR-82</v>
      </c>
      <c r="B20" s="5" t="s">
        <v>30</v>
      </c>
      <c r="C20" s="5" t="s">
        <v>18</v>
      </c>
      <c r="D20" s="6">
        <v>0.5472222222222222</v>
      </c>
      <c r="E20" s="6">
        <v>0.575</v>
      </c>
      <c r="F20" s="5">
        <f>F19+1</f>
        <v>516423</v>
      </c>
      <c r="G20" s="5">
        <v>143.898</v>
      </c>
      <c r="H20" s="5">
        <v>146.014</v>
      </c>
      <c r="I20" s="5">
        <f>H20-G20</f>
        <v>2.116000000000014</v>
      </c>
      <c r="J20" s="5">
        <f>I20-'WR-85'!I22</f>
        <v>2.1140000000000114</v>
      </c>
      <c r="K20" s="5">
        <v>16.75</v>
      </c>
      <c r="L20" s="5">
        <v>40</v>
      </c>
      <c r="M20" s="8">
        <f>1000*I20/(L20*K20)</f>
        <v>3.158208955223901</v>
      </c>
      <c r="N20" s="8">
        <f>1000*J20/(L20*K20)</f>
        <v>3.155223880597032</v>
      </c>
      <c r="O20" s="19">
        <f>P24/P25</f>
        <v>0.06424375127529675</v>
      </c>
    </row>
    <row r="23" ht="18">
      <c r="A23" s="24"/>
    </row>
    <row r="24" spans="12:16" ht="12.75">
      <c r="L24" s="5" t="s">
        <v>168</v>
      </c>
      <c r="P24" s="8">
        <f>AVERAGE(N17:N18)</f>
        <v>0.20561522642768768</v>
      </c>
    </row>
    <row r="25" spans="12:16" ht="12.75">
      <c r="L25" s="5" t="s">
        <v>169</v>
      </c>
      <c r="P25" s="8">
        <f>AVERAGE(N19:N20)</f>
        <v>3.2005482610532368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217</v>
      </c>
      <c r="B6" s="2"/>
      <c r="C6" s="2"/>
      <c r="D6" s="2"/>
      <c r="E6" s="2"/>
      <c r="F6" s="2" t="s">
        <v>150</v>
      </c>
      <c r="G6" s="2"/>
      <c r="H6" s="2"/>
      <c r="I6" s="2"/>
      <c r="J6" s="2"/>
      <c r="K6" s="2"/>
      <c r="L6" s="2"/>
      <c r="M6" s="20"/>
    </row>
    <row r="7" spans="1:13" ht="12.75">
      <c r="A7" s="2" t="s">
        <v>73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231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61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149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230</v>
      </c>
      <c r="B15" s="5" t="s">
        <v>174</v>
      </c>
      <c r="C15" s="5" t="s">
        <v>18</v>
      </c>
      <c r="D15" s="6">
        <v>0.5805555555555556</v>
      </c>
      <c r="E15" s="6">
        <v>0.6083333333333333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40</v>
      </c>
      <c r="M15" s="8">
        <v>2.59</v>
      </c>
      <c r="N15" s="5" t="s">
        <v>19</v>
      </c>
      <c r="O15" s="12" t="s">
        <v>19</v>
      </c>
    </row>
    <row r="16" spans="1:15" ht="12.75">
      <c r="A16" s="5" t="str">
        <f>A15</f>
        <v>WR-83</v>
      </c>
      <c r="B16" s="5" t="s">
        <v>175</v>
      </c>
      <c r="C16" s="5" t="s">
        <v>20</v>
      </c>
      <c r="D16" s="6">
        <v>0.5805555555555556</v>
      </c>
      <c r="E16" s="6">
        <v>0.6083333333333333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40</v>
      </c>
      <c r="M16" s="8">
        <v>0.879</v>
      </c>
      <c r="N16" s="5" t="s">
        <v>19</v>
      </c>
      <c r="O16" s="15">
        <f>M16/M15</f>
        <v>0.3393822393822394</v>
      </c>
    </row>
    <row r="17" spans="1:15" ht="12.75">
      <c r="A17" s="5" t="str">
        <f>A16</f>
        <v>WR-83</v>
      </c>
      <c r="B17" s="5" t="s">
        <v>21</v>
      </c>
      <c r="C17" s="5" t="s">
        <v>20</v>
      </c>
      <c r="D17" s="6">
        <v>0.5805555555555556</v>
      </c>
      <c r="E17" s="6">
        <v>0.6083333333333333</v>
      </c>
      <c r="F17" s="7">
        <v>516424</v>
      </c>
      <c r="G17" s="7">
        <v>142.652</v>
      </c>
      <c r="H17" s="7">
        <v>142.848</v>
      </c>
      <c r="I17" s="5">
        <f>H17-G17</f>
        <v>0.19600000000002638</v>
      </c>
      <c r="J17" s="5">
        <f>I17-'WR-85'!I22</f>
        <v>0.19400000000002393</v>
      </c>
      <c r="K17" s="5">
        <v>16.27</v>
      </c>
      <c r="L17" s="5">
        <v>40</v>
      </c>
      <c r="M17" s="8">
        <f>1000*I17/(L17*K17)</f>
        <v>0.3011677934849822</v>
      </c>
      <c r="N17" s="8">
        <f>1000*J17/(L17*K17)</f>
        <v>0.2980946527351321</v>
      </c>
      <c r="O17" s="17"/>
    </row>
    <row r="18" spans="1:15" ht="12.75">
      <c r="A18" s="5" t="str">
        <f>A17</f>
        <v>WR-83</v>
      </c>
      <c r="B18" s="5" t="s">
        <v>22</v>
      </c>
      <c r="C18" s="5" t="s">
        <v>20</v>
      </c>
      <c r="D18" s="6">
        <v>0.5805555555555556</v>
      </c>
      <c r="E18" s="6">
        <v>0.6083333333333333</v>
      </c>
      <c r="F18" s="5">
        <f>F17+1</f>
        <v>516425</v>
      </c>
      <c r="G18" s="5">
        <v>143.529</v>
      </c>
      <c r="H18" s="5">
        <v>143.708</v>
      </c>
      <c r="I18" s="5">
        <f>H18-G18</f>
        <v>0.17900000000000205</v>
      </c>
      <c r="J18" s="5">
        <f>I18-'WR-85'!I22</f>
        <v>0.1769999999999996</v>
      </c>
      <c r="K18" s="5">
        <v>16.54</v>
      </c>
      <c r="L18" s="5">
        <v>40</v>
      </c>
      <c r="M18" s="8">
        <f>1000*I18/(L18*K18)</f>
        <v>0.2705562273276936</v>
      </c>
      <c r="N18" s="8">
        <f>1000*J18/(L18*K18)</f>
        <v>0.2675332527206766</v>
      </c>
      <c r="O18" s="17"/>
    </row>
    <row r="19" spans="1:15" ht="12.75">
      <c r="A19" s="5" t="str">
        <f>A18</f>
        <v>WR-83</v>
      </c>
      <c r="B19" s="5" t="s">
        <v>23</v>
      </c>
      <c r="C19" s="5" t="s">
        <v>18</v>
      </c>
      <c r="D19" s="6">
        <v>0.5805555555555556</v>
      </c>
      <c r="E19" s="6">
        <v>0.6083333333333333</v>
      </c>
      <c r="F19" s="5">
        <f>F18+1</f>
        <v>516426</v>
      </c>
      <c r="G19" s="5">
        <v>144.798</v>
      </c>
      <c r="H19" s="5">
        <v>146.819</v>
      </c>
      <c r="I19" s="5">
        <f>H19-G19</f>
        <v>2.0209999999999866</v>
      </c>
      <c r="J19" s="5">
        <f>I19-'WR-85'!I22</f>
        <v>2.018999999999984</v>
      </c>
      <c r="K19" s="5">
        <v>16.96</v>
      </c>
      <c r="L19" s="5">
        <v>40</v>
      </c>
      <c r="M19" s="8">
        <f>1000*I19/(L19*K19)</f>
        <v>2.979068396226395</v>
      </c>
      <c r="N19" s="8">
        <f>1000*J19/(L19*K19)</f>
        <v>2.9761202830188442</v>
      </c>
      <c r="O19" s="17"/>
    </row>
    <row r="20" spans="1:15" ht="12.75">
      <c r="A20" s="5" t="str">
        <f>A19</f>
        <v>WR-83</v>
      </c>
      <c r="B20" s="5" t="s">
        <v>30</v>
      </c>
      <c r="C20" s="5" t="s">
        <v>18</v>
      </c>
      <c r="D20" s="6">
        <v>0.5805555555555556</v>
      </c>
      <c r="E20" s="6">
        <v>0.6083333333333333</v>
      </c>
      <c r="F20" s="5">
        <f>F19+1</f>
        <v>516427</v>
      </c>
      <c r="G20" s="5">
        <v>143.034</v>
      </c>
      <c r="H20" s="5">
        <v>144.938</v>
      </c>
      <c r="I20" s="5">
        <f>H20-G20</f>
        <v>1.9039999999999964</v>
      </c>
      <c r="J20" s="5">
        <f>I20-'WR-85'!I22</f>
        <v>1.901999999999994</v>
      </c>
      <c r="K20" s="5">
        <v>16.75</v>
      </c>
      <c r="L20" s="5">
        <v>40</v>
      </c>
      <c r="M20" s="8">
        <f>1000*I20/(L20*K20)</f>
        <v>2.841791044776114</v>
      </c>
      <c r="N20" s="8">
        <f>1000*J20/(L20*K20)</f>
        <v>2.8388059701492447</v>
      </c>
      <c r="O20" s="19">
        <f>P24/P25</f>
        <v>0.09727172466678201</v>
      </c>
    </row>
    <row r="23" ht="18">
      <c r="A23" s="24"/>
    </row>
    <row r="24" spans="12:16" ht="12.75">
      <c r="L24" s="5" t="s">
        <v>168</v>
      </c>
      <c r="P24" s="8">
        <f>AVERAGE(N17:N18)</f>
        <v>0.2828139527279043</v>
      </c>
    </row>
    <row r="25" spans="12:16" ht="12.75">
      <c r="L25" s="5" t="s">
        <v>169</v>
      </c>
      <c r="P25" s="8">
        <f>AVERAGE(N19:N20)</f>
        <v>2.9074631265840445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5" ht="12.7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12.75">
      <c r="A2" s="3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9"/>
    </row>
    <row r="3" spans="1:15" ht="12.75">
      <c r="A3" s="3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"/>
    </row>
    <row r="4" spans="1:15" ht="12.75">
      <c r="A4" s="3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9"/>
    </row>
    <row r="5" spans="1:15" ht="12.75">
      <c r="A5" s="3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9"/>
    </row>
    <row r="6" spans="1:15" ht="12.75">
      <c r="A6" s="3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9"/>
    </row>
    <row r="7" spans="1:15" ht="12.75">
      <c r="A7" s="32" t="s">
        <v>60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9"/>
    </row>
    <row r="8" spans="1:15" ht="12.75">
      <c r="A8" s="32" t="s">
        <v>65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9"/>
    </row>
    <row r="9" spans="1:15" ht="12.75">
      <c r="A9" s="32" t="s">
        <v>61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9"/>
    </row>
    <row r="10" spans="1:15" ht="12.75">
      <c r="A10" s="2" t="s">
        <v>62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5" ht="13.5" thickBot="1">
      <c r="A11" s="3" t="s">
        <v>63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0"/>
    </row>
    <row r="13" ht="12.75">
      <c r="A13" s="11"/>
    </row>
    <row r="14" spans="1:15" ht="38.25">
      <c r="A14" s="11" t="s">
        <v>3</v>
      </c>
      <c r="B14" s="11" t="s">
        <v>4</v>
      </c>
      <c r="C14" s="1" t="s">
        <v>5</v>
      </c>
      <c r="D14" s="11" t="s">
        <v>6</v>
      </c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" t="s">
        <v>12</v>
      </c>
      <c r="K14" s="1" t="s">
        <v>13</v>
      </c>
      <c r="L14" s="1" t="s">
        <v>14</v>
      </c>
      <c r="M14" s="1" t="s">
        <v>15</v>
      </c>
      <c r="N14" s="1" t="s">
        <v>16</v>
      </c>
      <c r="O14" s="1" t="s">
        <v>17</v>
      </c>
    </row>
    <row r="15" spans="1:15" ht="12.75">
      <c r="A15" s="5" t="s">
        <v>66</v>
      </c>
      <c r="B15" s="5" t="s">
        <v>71</v>
      </c>
      <c r="C15" s="5" t="s">
        <v>18</v>
      </c>
      <c r="D15" s="6">
        <v>0.5756944444444444</v>
      </c>
      <c r="E15" s="6">
        <v>0.6034722222222222</v>
      </c>
      <c r="F15" s="12" t="s">
        <v>19</v>
      </c>
      <c r="G15" s="12" t="s">
        <v>19</v>
      </c>
      <c r="H15" s="18" t="s">
        <v>19</v>
      </c>
      <c r="I15" s="12" t="s">
        <v>19</v>
      </c>
      <c r="J15" s="12" t="s">
        <v>19</v>
      </c>
      <c r="K15" s="13">
        <v>1.7</v>
      </c>
      <c r="L15" s="18">
        <v>41</v>
      </c>
      <c r="M15" s="5">
        <v>3.13</v>
      </c>
      <c r="N15" s="12" t="s">
        <v>19</v>
      </c>
      <c r="O15" s="12" t="s">
        <v>19</v>
      </c>
    </row>
    <row r="16" spans="1:15" ht="12.75">
      <c r="A16" s="5" t="str">
        <f>A15</f>
        <v>WR-39</v>
      </c>
      <c r="B16" s="5" t="s">
        <v>72</v>
      </c>
      <c r="C16" s="5" t="s">
        <v>20</v>
      </c>
      <c r="D16" s="6">
        <v>0.5756944444444444</v>
      </c>
      <c r="E16" s="6">
        <v>0.6034722222222222</v>
      </c>
      <c r="F16" s="12" t="s">
        <v>19</v>
      </c>
      <c r="G16" s="12" t="s">
        <v>19</v>
      </c>
      <c r="H16" s="18" t="s">
        <v>19</v>
      </c>
      <c r="I16" s="12" t="s">
        <v>19</v>
      </c>
      <c r="J16" s="12" t="s">
        <v>19</v>
      </c>
      <c r="K16" s="13">
        <v>1.7</v>
      </c>
      <c r="L16" s="18">
        <v>41</v>
      </c>
      <c r="M16" s="5">
        <v>0.631</v>
      </c>
      <c r="N16" s="12" t="s">
        <v>19</v>
      </c>
      <c r="O16" s="15">
        <f>M16/M15</f>
        <v>0.20159744408945687</v>
      </c>
    </row>
    <row r="17" spans="1:15" ht="12.75">
      <c r="A17" s="5" t="str">
        <f>A15</f>
        <v>WR-39</v>
      </c>
      <c r="B17" s="5" t="s">
        <v>21</v>
      </c>
      <c r="C17" s="5" t="s">
        <v>20</v>
      </c>
      <c r="D17" s="6">
        <v>0.5756944444444444</v>
      </c>
      <c r="E17" s="6">
        <v>0.6034722222222222</v>
      </c>
      <c r="F17" s="16" t="s">
        <v>67</v>
      </c>
      <c r="G17" s="5">
        <v>146.527</v>
      </c>
      <c r="H17" s="4">
        <v>146.856</v>
      </c>
      <c r="I17" s="5">
        <f>H17-G17</f>
        <v>0.32900000000000773</v>
      </c>
      <c r="J17" s="5">
        <f>I17-'WR-44'!I22</f>
        <v>0.2847500000000096</v>
      </c>
      <c r="K17" s="13">
        <v>16.21</v>
      </c>
      <c r="L17" s="18">
        <v>40</v>
      </c>
      <c r="M17" s="8">
        <f>1000*I17/(L17*K17)</f>
        <v>0.5074028377544844</v>
      </c>
      <c r="N17" s="8">
        <f>1000*J17/(L17*K17)</f>
        <v>0.4391579272054435</v>
      </c>
      <c r="O17" s="17"/>
    </row>
    <row r="18" spans="1:15" ht="12.75">
      <c r="A18" s="5" t="str">
        <f>A15</f>
        <v>WR-39</v>
      </c>
      <c r="B18" s="5" t="s">
        <v>22</v>
      </c>
      <c r="C18" s="5" t="s">
        <v>20</v>
      </c>
      <c r="D18" s="6">
        <v>0.5756944444444444</v>
      </c>
      <c r="E18" s="6">
        <v>0.6034722222222222</v>
      </c>
      <c r="F18" s="16" t="s">
        <v>68</v>
      </c>
      <c r="G18" s="5">
        <v>147.471</v>
      </c>
      <c r="H18" s="4">
        <v>147.799</v>
      </c>
      <c r="I18" s="5">
        <f>H18-G18</f>
        <v>0.32800000000000296</v>
      </c>
      <c r="J18" s="5">
        <f>I18-'WR-44'!I22</f>
        <v>0.28375000000000483</v>
      </c>
      <c r="K18" s="13">
        <v>16.51</v>
      </c>
      <c r="L18" s="18">
        <v>40</v>
      </c>
      <c r="M18" s="8">
        <f>1000*I18/(L18*K18)</f>
        <v>0.496668685645068</v>
      </c>
      <c r="N18" s="8">
        <f>1000*J18/(L18*K18)</f>
        <v>0.4296638400969182</v>
      </c>
      <c r="O18" s="17"/>
    </row>
    <row r="19" spans="1:15" ht="12.75">
      <c r="A19" s="5" t="str">
        <f>A15</f>
        <v>WR-39</v>
      </c>
      <c r="B19" s="5" t="s">
        <v>23</v>
      </c>
      <c r="C19" s="5" t="s">
        <v>18</v>
      </c>
      <c r="D19" s="6">
        <v>0.5756944444444444</v>
      </c>
      <c r="E19" s="6">
        <v>0.6034722222222222</v>
      </c>
      <c r="F19" s="16" t="s">
        <v>69</v>
      </c>
      <c r="G19" s="5">
        <v>147.738</v>
      </c>
      <c r="H19" s="4">
        <v>150.143</v>
      </c>
      <c r="I19" s="5">
        <f>H19-G19</f>
        <v>2.405000000000001</v>
      </c>
      <c r="J19" s="5">
        <f>I19-'WR-44'!I22</f>
        <v>2.360750000000003</v>
      </c>
      <c r="K19" s="13">
        <v>16.86</v>
      </c>
      <c r="L19" s="18">
        <v>40</v>
      </c>
      <c r="M19" s="8">
        <f>1000*I19/(L19*K19)</f>
        <v>3.5661328588374865</v>
      </c>
      <c r="N19" s="8">
        <f>1000*J19/(L19*K19)</f>
        <v>3.5005189798339313</v>
      </c>
      <c r="O19" s="17"/>
    </row>
    <row r="20" spans="1:15" ht="12.75">
      <c r="A20" s="5" t="str">
        <f>A15</f>
        <v>WR-39</v>
      </c>
      <c r="B20" s="5" t="s">
        <v>30</v>
      </c>
      <c r="C20" s="5" t="s">
        <v>18</v>
      </c>
      <c r="D20" s="6">
        <v>0.5756944444444444</v>
      </c>
      <c r="E20" s="6">
        <v>0.6034722222222222</v>
      </c>
      <c r="F20" s="16" t="s">
        <v>70</v>
      </c>
      <c r="G20" s="4">
        <v>149.972</v>
      </c>
      <c r="H20" s="4">
        <v>152.018</v>
      </c>
      <c r="I20" s="5">
        <f>H20-G20</f>
        <v>2.0459999999999923</v>
      </c>
      <c r="J20" s="5">
        <f>I20-'WR-44'!I22</f>
        <v>2.001749999999994</v>
      </c>
      <c r="K20" s="13">
        <v>16.73</v>
      </c>
      <c r="L20" s="18">
        <v>40</v>
      </c>
      <c r="M20" s="8">
        <f>1000*I20/(L20*K20)</f>
        <v>3.0573819485953257</v>
      </c>
      <c r="N20" s="8">
        <f>1000*J20/(L20*K20)</f>
        <v>2.99125821876867</v>
      </c>
      <c r="O20" s="19">
        <f>P24/P25</f>
        <v>0.13383419373810015</v>
      </c>
    </row>
    <row r="24" spans="12:16" ht="12.75">
      <c r="L24" s="5" t="s">
        <v>168</v>
      </c>
      <c r="P24" s="8">
        <f>AVERAGE(N17:N18)</f>
        <v>0.43441088365118086</v>
      </c>
    </row>
    <row r="25" spans="12:16" ht="12.75">
      <c r="L25" s="5" t="s">
        <v>169</v>
      </c>
      <c r="P25" s="8">
        <f>AVERAGE(N19:N20)</f>
        <v>3.245888599301301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J32" sqref="J32"/>
    </sheetView>
  </sheetViews>
  <sheetFormatPr defaultColWidth="9.140625" defaultRowHeight="12.75"/>
  <cols>
    <col min="1" max="6" width="9.140625" style="5" customWidth="1"/>
    <col min="7" max="7" width="11.421875" style="5" customWidth="1"/>
    <col min="8" max="8" width="12.140625" style="5" customWidth="1"/>
    <col min="9" max="9" width="10.421875" style="5" customWidth="1"/>
    <col min="10" max="10" width="14.00390625" style="5" customWidth="1"/>
    <col min="11" max="11" width="14.7109375" style="5" customWidth="1"/>
    <col min="12" max="12" width="13.57421875" style="5" customWidth="1"/>
    <col min="13" max="16384" width="9.140625" style="5" customWidth="1"/>
  </cols>
  <sheetData>
    <row r="1" spans="1:13" ht="12.75">
      <c r="A1" s="2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217</v>
      </c>
      <c r="B6" s="2"/>
      <c r="C6" s="2"/>
      <c r="D6" s="2"/>
      <c r="E6" s="2"/>
      <c r="F6" s="2" t="s">
        <v>183</v>
      </c>
      <c r="G6" s="2"/>
      <c r="H6" s="2"/>
      <c r="I6" s="2"/>
      <c r="J6" s="2"/>
      <c r="K6" s="2"/>
      <c r="L6" s="2"/>
      <c r="M6" s="20"/>
    </row>
    <row r="7" spans="1:13" ht="12.75">
      <c r="A7" s="2" t="s">
        <v>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233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162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163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9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</row>
    <row r="15" spans="1:13" ht="12.75">
      <c r="A15" s="5" t="s">
        <v>234</v>
      </c>
      <c r="B15" s="5" t="s">
        <v>71</v>
      </c>
      <c r="C15" s="5" t="s">
        <v>18</v>
      </c>
      <c r="D15" s="6"/>
      <c r="E15" s="6"/>
      <c r="F15" s="5" t="s">
        <v>19</v>
      </c>
      <c r="G15" s="5" t="s">
        <v>19</v>
      </c>
      <c r="H15" s="5" t="s">
        <v>19</v>
      </c>
      <c r="I15" s="5" t="s">
        <v>19</v>
      </c>
      <c r="M15" s="8"/>
    </row>
    <row r="16" spans="1:13" ht="12.75">
      <c r="A16" s="5" t="str">
        <f>A15</f>
        <v>WR-85</v>
      </c>
      <c r="B16" s="5" t="s">
        <v>72</v>
      </c>
      <c r="C16" s="5" t="s">
        <v>20</v>
      </c>
      <c r="D16" s="6"/>
      <c r="E16" s="6"/>
      <c r="F16" s="5" t="s">
        <v>19</v>
      </c>
      <c r="G16" s="5" t="s">
        <v>19</v>
      </c>
      <c r="H16" s="5" t="s">
        <v>19</v>
      </c>
      <c r="I16" s="5" t="s">
        <v>19</v>
      </c>
      <c r="M16" s="8"/>
    </row>
    <row r="17" spans="1:13" ht="12.75">
      <c r="A17" s="5" t="str">
        <f>A16</f>
        <v>WR-85</v>
      </c>
      <c r="B17" s="5" t="s">
        <v>21</v>
      </c>
      <c r="C17" s="5" t="s">
        <v>20</v>
      </c>
      <c r="D17" s="6"/>
      <c r="E17" s="6"/>
      <c r="F17" s="23">
        <v>516432</v>
      </c>
      <c r="G17" s="5">
        <v>143.819</v>
      </c>
      <c r="H17" s="5">
        <v>143.815</v>
      </c>
      <c r="I17" s="5">
        <f>H17-G17</f>
        <v>-0.003999999999990678</v>
      </c>
      <c r="M17" s="8"/>
    </row>
    <row r="18" spans="1:13" ht="12.75">
      <c r="A18" s="5" t="str">
        <f>A17</f>
        <v>WR-85</v>
      </c>
      <c r="B18" s="5" t="s">
        <v>22</v>
      </c>
      <c r="C18" s="5" t="s">
        <v>20</v>
      </c>
      <c r="D18" s="6"/>
      <c r="E18" s="6"/>
      <c r="F18" s="23">
        <f>F17+1</f>
        <v>516433</v>
      </c>
      <c r="G18" s="5">
        <v>144.739</v>
      </c>
      <c r="H18" s="5">
        <v>144.736</v>
      </c>
      <c r="I18" s="5">
        <f>H18-G18</f>
        <v>-0.0030000000000143245</v>
      </c>
      <c r="M18" s="8"/>
    </row>
    <row r="19" spans="1:13" ht="12.75">
      <c r="A19" s="5" t="str">
        <f>A18</f>
        <v>WR-85</v>
      </c>
      <c r="B19" s="5" t="s">
        <v>23</v>
      </c>
      <c r="C19" s="5" t="s">
        <v>18</v>
      </c>
      <c r="D19" s="6"/>
      <c r="E19" s="6"/>
      <c r="F19" s="23">
        <f>F18+1</f>
        <v>516434</v>
      </c>
      <c r="G19" s="5">
        <v>144.438</v>
      </c>
      <c r="H19" s="5">
        <v>144.453</v>
      </c>
      <c r="I19" s="5">
        <f>H19-G19</f>
        <v>0.01500000000001478</v>
      </c>
      <c r="M19" s="8"/>
    </row>
    <row r="20" spans="1:13" ht="12.75">
      <c r="A20" s="5" t="str">
        <f>A19</f>
        <v>WR-85</v>
      </c>
      <c r="B20" s="5" t="s">
        <v>30</v>
      </c>
      <c r="C20" s="5" t="s">
        <v>18</v>
      </c>
      <c r="D20" s="6"/>
      <c r="E20" s="6"/>
      <c r="F20" s="23">
        <f>F19+1</f>
        <v>516435</v>
      </c>
      <c r="G20" s="5">
        <v>143.732</v>
      </c>
      <c r="H20" s="5">
        <v>143.732</v>
      </c>
      <c r="I20" s="5">
        <f>H20-G20</f>
        <v>0</v>
      </c>
      <c r="M20" s="8"/>
    </row>
    <row r="22" spans="9:10" ht="12.75">
      <c r="I22" s="5">
        <f>AVERAGE(I17:I20)</f>
        <v>0.0020000000000024443</v>
      </c>
      <c r="J22" s="5" t="s">
        <v>167</v>
      </c>
    </row>
    <row r="23" ht="18">
      <c r="A23" s="24"/>
    </row>
    <row r="25" ht="23.25">
      <c r="A25" s="25" t="s">
        <v>164</v>
      </c>
    </row>
  </sheetData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217</v>
      </c>
      <c r="B6" s="2"/>
      <c r="C6" s="2"/>
      <c r="D6" s="2"/>
      <c r="E6" s="2"/>
      <c r="F6" s="2" t="s">
        <v>150</v>
      </c>
      <c r="G6" s="2"/>
      <c r="H6" s="2"/>
      <c r="I6" s="2"/>
      <c r="J6" s="2"/>
      <c r="K6" s="2"/>
      <c r="L6" s="2"/>
      <c r="M6" s="20"/>
    </row>
    <row r="7" spans="1:13" ht="12.75">
      <c r="A7" s="2" t="s">
        <v>139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233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158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232</v>
      </c>
      <c r="B15" s="5" t="s">
        <v>174</v>
      </c>
      <c r="C15" s="5" t="s">
        <v>18</v>
      </c>
      <c r="D15" s="6">
        <v>0.6131944444444445</v>
      </c>
      <c r="E15" s="6">
        <v>0.66875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80</v>
      </c>
      <c r="M15" s="8">
        <v>1.07</v>
      </c>
      <c r="N15" s="5" t="s">
        <v>19</v>
      </c>
      <c r="O15" s="12" t="s">
        <v>19</v>
      </c>
    </row>
    <row r="16" spans="1:15" ht="12.75">
      <c r="A16" s="5" t="str">
        <f>A15</f>
        <v>WR-84</v>
      </c>
      <c r="B16" s="5" t="s">
        <v>175</v>
      </c>
      <c r="C16" s="5" t="s">
        <v>20</v>
      </c>
      <c r="D16" s="6">
        <v>0.6131944444444445</v>
      </c>
      <c r="E16" s="6">
        <v>0.66875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80</v>
      </c>
      <c r="M16" s="8">
        <v>0.365</v>
      </c>
      <c r="N16" s="5" t="s">
        <v>19</v>
      </c>
      <c r="O16" s="15">
        <f>M16/M15</f>
        <v>0.3411214953271028</v>
      </c>
    </row>
    <row r="17" spans="1:15" ht="12.75">
      <c r="A17" s="5" t="str">
        <f>A16</f>
        <v>WR-84</v>
      </c>
      <c r="B17" s="5" t="s">
        <v>21</v>
      </c>
      <c r="C17" s="5" t="s">
        <v>20</v>
      </c>
      <c r="D17" s="6">
        <v>0.6131944444444445</v>
      </c>
      <c r="E17" s="6">
        <v>0.66875</v>
      </c>
      <c r="F17" s="7">
        <v>516428</v>
      </c>
      <c r="G17" s="7">
        <v>144.112</v>
      </c>
      <c r="H17" s="7">
        <v>144.295</v>
      </c>
      <c r="I17" s="5">
        <f>H17-G17</f>
        <v>0.18299999999999272</v>
      </c>
      <c r="J17" s="5">
        <f>I17-'WR-85'!I22</f>
        <v>0.18099999999999028</v>
      </c>
      <c r="K17" s="5">
        <v>16.27</v>
      </c>
      <c r="L17" s="5">
        <v>80</v>
      </c>
      <c r="M17" s="8">
        <f>1000*I17/(L17*K17)</f>
        <v>0.1405961893054646</v>
      </c>
      <c r="N17" s="8">
        <f>1000*J17/(L17*K17)</f>
        <v>0.13905961893053956</v>
      </c>
      <c r="O17" s="17"/>
    </row>
    <row r="18" spans="1:15" ht="12.75">
      <c r="A18" s="5" t="str">
        <f>A17</f>
        <v>WR-84</v>
      </c>
      <c r="B18" s="5" t="s">
        <v>22</v>
      </c>
      <c r="C18" s="5" t="s">
        <v>20</v>
      </c>
      <c r="D18" s="6">
        <v>0.6131944444444445</v>
      </c>
      <c r="E18" s="6">
        <v>0.66875</v>
      </c>
      <c r="F18" s="5">
        <f>F17+1</f>
        <v>516429</v>
      </c>
      <c r="G18" s="5">
        <v>142.995</v>
      </c>
      <c r="H18" s="5">
        <v>143.163</v>
      </c>
      <c r="I18" s="5">
        <f>H18-G18</f>
        <v>0.16800000000000637</v>
      </c>
      <c r="J18" s="5">
        <f>I18-'WR-85'!I22</f>
        <v>0.16600000000000392</v>
      </c>
      <c r="K18" s="5">
        <v>16.54</v>
      </c>
      <c r="L18" s="5">
        <v>80</v>
      </c>
      <c r="M18" s="8">
        <f>1000*I18/(L18*K18)</f>
        <v>0.12696493349456348</v>
      </c>
      <c r="N18" s="8">
        <f>1000*J18/(L18*K18)</f>
        <v>0.12545344619105497</v>
      </c>
      <c r="O18" s="17"/>
    </row>
    <row r="19" spans="1:15" ht="12.75">
      <c r="A19" s="5" t="str">
        <f>A18</f>
        <v>WR-84</v>
      </c>
      <c r="B19" s="5" t="s">
        <v>23</v>
      </c>
      <c r="C19" s="5" t="s">
        <v>18</v>
      </c>
      <c r="D19" s="6">
        <v>0.6131944444444445</v>
      </c>
      <c r="E19" s="6">
        <v>0.66875</v>
      </c>
      <c r="F19" s="5">
        <f>F18+1</f>
        <v>516430</v>
      </c>
      <c r="G19" s="5">
        <v>146.47</v>
      </c>
      <c r="H19" s="5">
        <v>148.223</v>
      </c>
      <c r="I19" s="5">
        <f>H19-G19</f>
        <v>1.7530000000000143</v>
      </c>
      <c r="J19" s="5">
        <f>I19-'WR-85'!I22</f>
        <v>1.7510000000000119</v>
      </c>
      <c r="K19" s="5">
        <v>16.96</v>
      </c>
      <c r="L19" s="5">
        <v>80</v>
      </c>
      <c r="M19" s="8">
        <f>1000*I19/(L19*K19)</f>
        <v>1.2920106132075575</v>
      </c>
      <c r="N19" s="8">
        <f>1000*J19/(L19*K19)</f>
        <v>1.290536556603782</v>
      </c>
      <c r="O19" s="17"/>
    </row>
    <row r="20" spans="1:15" ht="12.75">
      <c r="A20" s="5" t="str">
        <f>A19</f>
        <v>WR-84</v>
      </c>
      <c r="B20" s="5" t="s">
        <v>30</v>
      </c>
      <c r="C20" s="5" t="s">
        <v>18</v>
      </c>
      <c r="D20" s="6">
        <v>0.6131944444444445</v>
      </c>
      <c r="E20" s="6">
        <v>0.66875</v>
      </c>
      <c r="F20" s="5">
        <f>F19+1</f>
        <v>516431</v>
      </c>
      <c r="G20" s="5">
        <v>141.352</v>
      </c>
      <c r="H20" s="5">
        <v>143</v>
      </c>
      <c r="I20" s="5">
        <f>H20-G20</f>
        <v>1.6479999999999961</v>
      </c>
      <c r="J20" s="5">
        <f>I20-'WR-85'!I22</f>
        <v>1.6459999999999937</v>
      </c>
      <c r="K20" s="5">
        <v>16.75</v>
      </c>
      <c r="L20" s="5">
        <v>80</v>
      </c>
      <c r="M20" s="8">
        <f>1000*I20/(L20*K20)</f>
        <v>1.2298507462686539</v>
      </c>
      <c r="N20" s="8">
        <f>1000*J20/(L20*K20)</f>
        <v>1.2283582089552192</v>
      </c>
      <c r="O20" s="19">
        <f>P24/P25</f>
        <v>0.10501155853682237</v>
      </c>
    </row>
    <row r="23" ht="18">
      <c r="A23" s="24"/>
    </row>
    <row r="24" spans="12:16" ht="12.75">
      <c r="L24" s="5" t="s">
        <v>168</v>
      </c>
      <c r="P24" s="8">
        <f>AVERAGE(N17:N18)</f>
        <v>0.13225653256079728</v>
      </c>
    </row>
    <row r="25" spans="12:16" ht="12.75">
      <c r="L25" s="5" t="s">
        <v>169</v>
      </c>
      <c r="P25" s="8">
        <f>AVERAGE(N19:N20)</f>
        <v>1.2594473827795007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236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217</v>
      </c>
      <c r="B6" s="2"/>
      <c r="C6" s="2"/>
      <c r="D6" s="2"/>
      <c r="E6" s="2"/>
      <c r="F6" s="2" t="s">
        <v>150</v>
      </c>
      <c r="G6" s="2"/>
      <c r="H6" s="2"/>
      <c r="I6" s="2"/>
      <c r="J6" s="2"/>
      <c r="K6" s="2"/>
      <c r="L6" s="2"/>
      <c r="M6" s="20"/>
    </row>
    <row r="7" spans="1:13" ht="12.75">
      <c r="A7" s="2" t="s">
        <v>139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158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235</v>
      </c>
      <c r="B15" s="5" t="s">
        <v>174</v>
      </c>
      <c r="C15" s="5" t="s">
        <v>18</v>
      </c>
      <c r="D15" s="6">
        <v>0.36875</v>
      </c>
      <c r="E15" s="6">
        <v>0.42430555555555555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80</v>
      </c>
      <c r="M15" s="8">
        <v>1.04</v>
      </c>
      <c r="N15" s="5" t="s">
        <v>19</v>
      </c>
      <c r="O15" s="12" t="s">
        <v>19</v>
      </c>
    </row>
    <row r="16" spans="1:15" ht="12.75">
      <c r="A16" s="5" t="str">
        <f>A15</f>
        <v>WR-86</v>
      </c>
      <c r="B16" s="5" t="s">
        <v>175</v>
      </c>
      <c r="C16" s="5" t="s">
        <v>20</v>
      </c>
      <c r="D16" s="6">
        <v>0.36875</v>
      </c>
      <c r="E16" s="6">
        <v>0.42430555555555555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80</v>
      </c>
      <c r="M16" s="8">
        <v>0.399</v>
      </c>
      <c r="N16" s="5" t="s">
        <v>19</v>
      </c>
      <c r="O16" s="15">
        <f>M16/M15</f>
        <v>0.3836538461538462</v>
      </c>
    </row>
    <row r="17" spans="1:15" ht="12.75">
      <c r="A17" s="5" t="str">
        <f>A16</f>
        <v>WR-86</v>
      </c>
      <c r="B17" s="5" t="s">
        <v>21</v>
      </c>
      <c r="C17" s="5" t="s">
        <v>20</v>
      </c>
      <c r="D17" s="6">
        <v>0.36875</v>
      </c>
      <c r="E17" s="6">
        <v>0.42430555555555555</v>
      </c>
      <c r="F17" s="7">
        <v>516436</v>
      </c>
      <c r="G17" s="7">
        <v>140.996</v>
      </c>
      <c r="H17" s="7">
        <v>141.214</v>
      </c>
      <c r="I17" s="5">
        <f>H17-G17</f>
        <v>0.2179999999999893</v>
      </c>
      <c r="J17" s="5">
        <f>I17-'WR-88'!I22</f>
        <v>0.21099999999999142</v>
      </c>
      <c r="K17" s="5">
        <v>16.27</v>
      </c>
      <c r="L17" s="5">
        <v>80</v>
      </c>
      <c r="M17" s="8">
        <f>1000*I17/(L17*K17)</f>
        <v>0.1674861708666175</v>
      </c>
      <c r="N17" s="8">
        <f>1000*J17/(L17*K17)</f>
        <v>0.162108174554388</v>
      </c>
      <c r="O17" s="17"/>
    </row>
    <row r="18" spans="1:15" ht="12.75">
      <c r="A18" s="5" t="str">
        <f>A17</f>
        <v>WR-86</v>
      </c>
      <c r="B18" s="5" t="s">
        <v>22</v>
      </c>
      <c r="C18" s="5" t="s">
        <v>20</v>
      </c>
      <c r="D18" s="6">
        <v>0.36875</v>
      </c>
      <c r="E18" s="6">
        <v>0.42430555555555555</v>
      </c>
      <c r="F18" s="5">
        <f>F17+1</f>
        <v>516437</v>
      </c>
      <c r="G18" s="5">
        <v>144.719</v>
      </c>
      <c r="H18" s="5">
        <v>144.929</v>
      </c>
      <c r="I18" s="5">
        <f>H18-G18</f>
        <v>0.21000000000000796</v>
      </c>
      <c r="J18" s="5">
        <f>I18-'WR-88'!I22</f>
        <v>0.20300000000001006</v>
      </c>
      <c r="K18" s="5">
        <v>16.54</v>
      </c>
      <c r="L18" s="5">
        <v>80</v>
      </c>
      <c r="M18" s="8">
        <f>1000*I18/(L18*K18)</f>
        <v>0.15870616686820435</v>
      </c>
      <c r="N18" s="8">
        <f>1000*J18/(L18*K18)</f>
        <v>0.15341596130593266</v>
      </c>
      <c r="O18" s="17"/>
    </row>
    <row r="19" spans="1:15" ht="12.75">
      <c r="A19" s="5" t="str">
        <f>A18</f>
        <v>WR-86</v>
      </c>
      <c r="B19" s="5" t="s">
        <v>23</v>
      </c>
      <c r="C19" s="5" t="s">
        <v>18</v>
      </c>
      <c r="D19" s="6">
        <v>0.36875</v>
      </c>
      <c r="E19" s="6">
        <v>0.42430555555555555</v>
      </c>
      <c r="F19" s="5">
        <f>F18+1</f>
        <v>516438</v>
      </c>
      <c r="G19" s="5">
        <v>145.202</v>
      </c>
      <c r="H19" s="5">
        <v>146.716</v>
      </c>
      <c r="I19" s="5">
        <f>H19-G19</f>
        <v>1.51400000000001</v>
      </c>
      <c r="J19" s="5">
        <f>I19-'WR-88'!I22</f>
        <v>1.507000000000012</v>
      </c>
      <c r="K19" s="5">
        <v>16.96</v>
      </c>
      <c r="L19" s="5">
        <v>80</v>
      </c>
      <c r="M19" s="8">
        <f>1000*I19/(L19*K19)</f>
        <v>1.115860849056611</v>
      </c>
      <c r="N19" s="8">
        <f>1000*J19/(L19*K19)</f>
        <v>1.110701650943405</v>
      </c>
      <c r="O19" s="17"/>
    </row>
    <row r="20" spans="1:15" ht="12.75">
      <c r="A20" s="5" t="str">
        <f>A19</f>
        <v>WR-86</v>
      </c>
      <c r="B20" s="5" t="s">
        <v>30</v>
      </c>
      <c r="C20" s="5" t="s">
        <v>18</v>
      </c>
      <c r="D20" s="6">
        <v>0.36875</v>
      </c>
      <c r="E20" s="6">
        <v>0.42430555555555555</v>
      </c>
      <c r="F20" s="5">
        <f>F19+1</f>
        <v>516439</v>
      </c>
      <c r="G20" s="5">
        <v>143.369</v>
      </c>
      <c r="H20" s="5">
        <v>144.803</v>
      </c>
      <c r="I20" s="5">
        <f>H20-G20</f>
        <v>1.4339999999999975</v>
      </c>
      <c r="J20" s="5">
        <f>I20-'WR-88'!I22</f>
        <v>1.4269999999999996</v>
      </c>
      <c r="K20" s="5">
        <v>16.75</v>
      </c>
      <c r="L20" s="5">
        <v>80</v>
      </c>
      <c r="M20" s="8">
        <f>1000*I20/(L20*K20)</f>
        <v>1.0701492537313415</v>
      </c>
      <c r="N20" s="8">
        <f>1000*J20/(L20*K20)</f>
        <v>1.064925373134328</v>
      </c>
      <c r="O20" s="19">
        <f>P24/P25</f>
        <v>0.14502675889222053</v>
      </c>
    </row>
    <row r="23" ht="18">
      <c r="A23" s="24"/>
    </row>
    <row r="24" spans="12:16" ht="12.75">
      <c r="L24" s="5" t="s">
        <v>168</v>
      </c>
      <c r="P24" s="8">
        <f>AVERAGE(N17:N18)</f>
        <v>0.15776206793016034</v>
      </c>
    </row>
    <row r="25" spans="12:16" ht="12.75">
      <c r="L25" s="5" t="s">
        <v>169</v>
      </c>
      <c r="P25" s="8">
        <f>AVERAGE(N19:N20)</f>
        <v>1.0878135120388666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236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217</v>
      </c>
      <c r="B6" s="2"/>
      <c r="C6" s="2"/>
      <c r="D6" s="2"/>
      <c r="E6" s="2"/>
      <c r="F6" s="2" t="s">
        <v>150</v>
      </c>
      <c r="G6" s="2"/>
      <c r="H6" s="2"/>
      <c r="I6" s="2"/>
      <c r="J6" s="2"/>
      <c r="K6" s="2"/>
      <c r="L6" s="2"/>
      <c r="M6" s="20"/>
    </row>
    <row r="7" spans="1:13" ht="12.75">
      <c r="A7" s="2" t="s">
        <v>139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158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238</v>
      </c>
      <c r="B15" s="5" t="s">
        <v>174</v>
      </c>
      <c r="C15" s="5" t="s">
        <v>18</v>
      </c>
      <c r="D15" s="6">
        <v>0.4298611111111111</v>
      </c>
      <c r="E15" s="6">
        <v>0.48541666666666666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80</v>
      </c>
      <c r="M15" s="8">
        <v>1.11</v>
      </c>
      <c r="N15" s="5" t="s">
        <v>19</v>
      </c>
      <c r="O15" s="12" t="s">
        <v>19</v>
      </c>
    </row>
    <row r="16" spans="1:15" ht="12.75">
      <c r="A16" s="5" t="str">
        <f>A15</f>
        <v>WR-87</v>
      </c>
      <c r="B16" s="5" t="s">
        <v>175</v>
      </c>
      <c r="C16" s="5" t="s">
        <v>20</v>
      </c>
      <c r="D16" s="6">
        <v>0.4298611111111111</v>
      </c>
      <c r="E16" s="6">
        <v>0.48541666666666666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80</v>
      </c>
      <c r="M16" s="8">
        <v>0.42</v>
      </c>
      <c r="N16" s="5" t="s">
        <v>19</v>
      </c>
      <c r="O16" s="15">
        <f>M16/M15</f>
        <v>0.37837837837837834</v>
      </c>
    </row>
    <row r="17" spans="1:15" ht="12.75">
      <c r="A17" s="5" t="str">
        <f>A16</f>
        <v>WR-87</v>
      </c>
      <c r="B17" s="5" t="s">
        <v>21</v>
      </c>
      <c r="C17" s="5" t="s">
        <v>20</v>
      </c>
      <c r="D17" s="6">
        <v>0.4298611111111111</v>
      </c>
      <c r="E17" s="6">
        <v>0.48541666666666666</v>
      </c>
      <c r="F17" s="7">
        <v>516440</v>
      </c>
      <c r="G17" s="7">
        <v>143.997</v>
      </c>
      <c r="H17" s="7">
        <v>144.191</v>
      </c>
      <c r="I17" s="5">
        <f>H17-G17</f>
        <v>0.1939999999999884</v>
      </c>
      <c r="J17" s="5">
        <f>I17-'WR-88'!I22</f>
        <v>0.1869999999999905</v>
      </c>
      <c r="K17" s="5">
        <v>16.27</v>
      </c>
      <c r="L17" s="5">
        <v>80</v>
      </c>
      <c r="M17" s="8">
        <f>1000*I17/(L17*K17)</f>
        <v>0.14904732636753873</v>
      </c>
      <c r="N17" s="8">
        <f>1000*J17/(L17*K17)</f>
        <v>0.14366933005530924</v>
      </c>
      <c r="O17" s="17"/>
    </row>
    <row r="18" spans="1:15" ht="12.75">
      <c r="A18" s="5" t="str">
        <f>A17</f>
        <v>WR-87</v>
      </c>
      <c r="B18" s="5" t="s">
        <v>22</v>
      </c>
      <c r="C18" s="5" t="s">
        <v>20</v>
      </c>
      <c r="D18" s="6">
        <v>0.4298611111111111</v>
      </c>
      <c r="E18" s="6">
        <v>0.48541666666666666</v>
      </c>
      <c r="F18" s="5">
        <f>F17+1</f>
        <v>516441</v>
      </c>
      <c r="G18" s="5">
        <v>143.463</v>
      </c>
      <c r="H18" s="5">
        <v>143.662</v>
      </c>
      <c r="I18" s="5">
        <f>H18-G18</f>
        <v>0.19900000000001228</v>
      </c>
      <c r="J18" s="5">
        <f>I18-'WR-88'!I22</f>
        <v>0.19200000000001438</v>
      </c>
      <c r="K18" s="5">
        <v>16.54</v>
      </c>
      <c r="L18" s="5">
        <v>80</v>
      </c>
      <c r="M18" s="8">
        <f>1000*I18/(L18*K18)</f>
        <v>0.15039298669892104</v>
      </c>
      <c r="N18" s="8">
        <f>1000*J18/(L18*K18)</f>
        <v>0.14510278113664934</v>
      </c>
      <c r="O18" s="17"/>
    </row>
    <row r="19" spans="1:15" ht="12.75">
      <c r="A19" s="5" t="str">
        <f>A18</f>
        <v>WR-87</v>
      </c>
      <c r="B19" s="5" t="s">
        <v>23</v>
      </c>
      <c r="C19" s="5" t="s">
        <v>18</v>
      </c>
      <c r="D19" s="6">
        <v>0.4298611111111111</v>
      </c>
      <c r="E19" s="6">
        <v>0.48541666666666666</v>
      </c>
      <c r="F19" s="5">
        <f>F18+1</f>
        <v>516442</v>
      </c>
      <c r="G19" s="5">
        <v>143.417</v>
      </c>
      <c r="H19" s="5">
        <v>144.972</v>
      </c>
      <c r="I19" s="5">
        <f>H19-G19</f>
        <v>1.5550000000000068</v>
      </c>
      <c r="J19" s="5">
        <f>I19-'WR-88'!I22</f>
        <v>1.548000000000009</v>
      </c>
      <c r="K19" s="5">
        <v>16.96</v>
      </c>
      <c r="L19" s="5">
        <v>80</v>
      </c>
      <c r="M19" s="8">
        <f>1000*I19/(L19*K19)</f>
        <v>1.1460790094339672</v>
      </c>
      <c r="N19" s="8">
        <f>1000*J19/(L19*K19)</f>
        <v>1.140919811320761</v>
      </c>
      <c r="O19" s="17"/>
    </row>
    <row r="20" spans="1:15" ht="12.75">
      <c r="A20" s="5" t="str">
        <f>A19</f>
        <v>WR-87</v>
      </c>
      <c r="B20" s="5" t="s">
        <v>30</v>
      </c>
      <c r="C20" s="5" t="s">
        <v>18</v>
      </c>
      <c r="D20" s="6">
        <v>0.4298611111111111</v>
      </c>
      <c r="E20" s="6">
        <v>0.48541666666666666</v>
      </c>
      <c r="F20" s="5">
        <f>F19+1</f>
        <v>516443</v>
      </c>
      <c r="G20" s="5">
        <v>146.254</v>
      </c>
      <c r="H20" s="5">
        <v>147.712</v>
      </c>
      <c r="I20" s="5">
        <f>H20-G20</f>
        <v>1.4579999999999984</v>
      </c>
      <c r="J20" s="5">
        <f>I20-'WR-88'!I22</f>
        <v>1.4510000000000005</v>
      </c>
      <c r="K20" s="5">
        <v>16.75</v>
      </c>
      <c r="L20" s="5">
        <v>80</v>
      </c>
      <c r="M20" s="8">
        <f>1000*I20/(L20*K20)</f>
        <v>1.0880597014925362</v>
      </c>
      <c r="N20" s="8">
        <f>1000*J20/(L20*K20)</f>
        <v>1.0828358208955227</v>
      </c>
      <c r="O20" s="19">
        <f>P24/P25</f>
        <v>0.12985784364451808</v>
      </c>
    </row>
    <row r="23" ht="18">
      <c r="A23" s="24"/>
    </row>
    <row r="24" spans="12:16" ht="12.75">
      <c r="L24" s="5" t="s">
        <v>168</v>
      </c>
      <c r="P24" s="8">
        <f>AVERAGE(N17:N18)</f>
        <v>0.14438605559597928</v>
      </c>
    </row>
    <row r="25" spans="12:16" ht="12.75">
      <c r="L25" s="5" t="s">
        <v>169</v>
      </c>
      <c r="P25" s="8">
        <f>AVERAGE(N19:N20)</f>
        <v>1.1118778161081417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7">
      <selection activeCell="J32" sqref="J32"/>
    </sheetView>
  </sheetViews>
  <sheetFormatPr defaultColWidth="9.140625" defaultRowHeight="12.75"/>
  <cols>
    <col min="1" max="6" width="9.140625" style="5" customWidth="1"/>
    <col min="7" max="7" width="11.421875" style="5" customWidth="1"/>
    <col min="8" max="8" width="12.140625" style="5" customWidth="1"/>
    <col min="9" max="9" width="10.421875" style="5" customWidth="1"/>
    <col min="10" max="10" width="14.00390625" style="5" customWidth="1"/>
    <col min="11" max="11" width="14.7109375" style="5" customWidth="1"/>
    <col min="12" max="12" width="13.57421875" style="5" customWidth="1"/>
    <col min="13" max="16384" width="9.140625" style="5" customWidth="1"/>
  </cols>
  <sheetData>
    <row r="1" spans="1:13" ht="12.75">
      <c r="A1" s="2" t="s">
        <v>241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217</v>
      </c>
      <c r="B6" s="2"/>
      <c r="C6" s="2"/>
      <c r="D6" s="2"/>
      <c r="E6" s="2"/>
      <c r="F6" s="2" t="s">
        <v>183</v>
      </c>
      <c r="G6" s="2"/>
      <c r="H6" s="2"/>
      <c r="I6" s="2"/>
      <c r="J6" s="2"/>
      <c r="K6" s="2"/>
      <c r="L6" s="2"/>
      <c r="M6" s="20"/>
    </row>
    <row r="7" spans="1:13" ht="12.75">
      <c r="A7" s="2" t="s">
        <v>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233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162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163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9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</row>
    <row r="15" spans="1:13" ht="12.75">
      <c r="A15" s="5" t="s">
        <v>240</v>
      </c>
      <c r="B15" s="5" t="s">
        <v>71</v>
      </c>
      <c r="C15" s="5" t="s">
        <v>18</v>
      </c>
      <c r="D15" s="6"/>
      <c r="E15" s="6"/>
      <c r="F15" s="5" t="s">
        <v>19</v>
      </c>
      <c r="G15" s="5" t="s">
        <v>19</v>
      </c>
      <c r="H15" s="5" t="s">
        <v>19</v>
      </c>
      <c r="I15" s="5" t="s">
        <v>19</v>
      </c>
      <c r="M15" s="8"/>
    </row>
    <row r="16" spans="1:13" ht="12.75">
      <c r="A16" s="5" t="str">
        <f>A15</f>
        <v>WR-88</v>
      </c>
      <c r="B16" s="5" t="s">
        <v>72</v>
      </c>
      <c r="C16" s="5" t="s">
        <v>20</v>
      </c>
      <c r="D16" s="6"/>
      <c r="E16" s="6"/>
      <c r="F16" s="5" t="s">
        <v>19</v>
      </c>
      <c r="G16" s="5" t="s">
        <v>19</v>
      </c>
      <c r="H16" s="5" t="s">
        <v>19</v>
      </c>
      <c r="I16" s="5" t="s">
        <v>19</v>
      </c>
      <c r="M16" s="8"/>
    </row>
    <row r="17" spans="1:13" ht="12.75">
      <c r="A17" s="5" t="str">
        <f>A16</f>
        <v>WR-88</v>
      </c>
      <c r="B17" s="5" t="s">
        <v>21</v>
      </c>
      <c r="C17" s="5" t="s">
        <v>20</v>
      </c>
      <c r="D17" s="6"/>
      <c r="E17" s="6"/>
      <c r="F17" s="23">
        <v>516444</v>
      </c>
      <c r="G17" s="5">
        <v>145.982</v>
      </c>
      <c r="H17" s="5">
        <v>143.185</v>
      </c>
      <c r="I17" s="5">
        <f>H17-G17</f>
        <v>-2.796999999999997</v>
      </c>
      <c r="M17" s="8"/>
    </row>
    <row r="18" spans="1:13" ht="12.75">
      <c r="A18" s="5" t="str">
        <f>A17</f>
        <v>WR-88</v>
      </c>
      <c r="B18" s="5" t="s">
        <v>22</v>
      </c>
      <c r="C18" s="5" t="s">
        <v>20</v>
      </c>
      <c r="D18" s="6"/>
      <c r="E18" s="6"/>
      <c r="F18" s="23">
        <f>F17+1</f>
        <v>516445</v>
      </c>
      <c r="G18" s="5">
        <v>143.192</v>
      </c>
      <c r="H18" s="5">
        <v>144.634</v>
      </c>
      <c r="I18" s="5">
        <f>H18-G18</f>
        <v>1.4419999999999789</v>
      </c>
      <c r="M18" s="8"/>
    </row>
    <row r="19" spans="1:13" ht="12.75">
      <c r="A19" s="5" t="str">
        <f>A18</f>
        <v>WR-88</v>
      </c>
      <c r="B19" s="5" t="s">
        <v>23</v>
      </c>
      <c r="C19" s="5" t="s">
        <v>18</v>
      </c>
      <c r="D19" s="6"/>
      <c r="E19" s="6"/>
      <c r="F19" s="23">
        <f>F18+1</f>
        <v>516446</v>
      </c>
      <c r="G19" s="5">
        <v>144.625</v>
      </c>
      <c r="H19" s="5">
        <v>143.335</v>
      </c>
      <c r="I19" s="5">
        <f>H19-G19</f>
        <v>-1.289999999999992</v>
      </c>
      <c r="M19" s="8"/>
    </row>
    <row r="20" spans="1:13" ht="12.75">
      <c r="A20" s="5" t="str">
        <f>A19</f>
        <v>WR-88</v>
      </c>
      <c r="B20" s="5" t="s">
        <v>30</v>
      </c>
      <c r="C20" s="5" t="s">
        <v>18</v>
      </c>
      <c r="D20" s="6"/>
      <c r="E20" s="6"/>
      <c r="F20" s="23">
        <f>F19+1</f>
        <v>516447</v>
      </c>
      <c r="G20" s="5">
        <v>143.316</v>
      </c>
      <c r="H20" s="5">
        <v>145.989</v>
      </c>
      <c r="I20" s="5">
        <f>H20-G20</f>
        <v>2.673000000000002</v>
      </c>
      <c r="M20" s="8"/>
    </row>
    <row r="22" spans="9:10" ht="12.75">
      <c r="I22" s="5">
        <f>AVERAGE(I17:I20)</f>
        <v>0.006999999999997897</v>
      </c>
      <c r="J22" s="5" t="s">
        <v>167</v>
      </c>
    </row>
    <row r="23" ht="18">
      <c r="A23" s="24"/>
    </row>
    <row r="25" ht="23.25">
      <c r="A25" s="25" t="s">
        <v>164</v>
      </c>
    </row>
  </sheetData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243</v>
      </c>
      <c r="B6" s="2"/>
      <c r="C6" s="2"/>
      <c r="D6" s="2"/>
      <c r="E6" s="2"/>
      <c r="F6" s="2" t="s">
        <v>187</v>
      </c>
      <c r="G6" s="2"/>
      <c r="H6" s="2"/>
      <c r="I6" s="2"/>
      <c r="J6" s="2"/>
      <c r="K6" s="2"/>
      <c r="L6" s="2"/>
      <c r="M6" s="20"/>
    </row>
    <row r="7" spans="1:13" ht="12.75">
      <c r="A7" s="2" t="s">
        <v>244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245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250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246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186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277</v>
      </c>
      <c r="B15" s="5" t="s">
        <v>174</v>
      </c>
      <c r="C15" s="5" t="s">
        <v>18</v>
      </c>
      <c r="D15" s="6">
        <v>0.5097222222222222</v>
      </c>
      <c r="E15" s="6">
        <v>0.5375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40</v>
      </c>
      <c r="M15" s="8">
        <v>2.75</v>
      </c>
      <c r="N15" s="5" t="s">
        <v>19</v>
      </c>
      <c r="O15" s="12" t="s">
        <v>19</v>
      </c>
    </row>
    <row r="16" spans="1:15" ht="12.75">
      <c r="A16" s="5" t="str">
        <f>A15</f>
        <v>WR-89</v>
      </c>
      <c r="B16" s="5" t="s">
        <v>175</v>
      </c>
      <c r="C16" s="5" t="s">
        <v>20</v>
      </c>
      <c r="D16" s="6">
        <v>0.5097222222222222</v>
      </c>
      <c r="E16" s="6">
        <v>0.5375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40</v>
      </c>
      <c r="M16" s="8">
        <v>1.04</v>
      </c>
      <c r="N16" s="5" t="s">
        <v>19</v>
      </c>
      <c r="O16" s="15">
        <f>M16/M15</f>
        <v>0.3781818181818182</v>
      </c>
    </row>
    <row r="17" spans="1:15" ht="12.75">
      <c r="A17" s="5" t="str">
        <f>A16</f>
        <v>WR-89</v>
      </c>
      <c r="B17" s="5" t="s">
        <v>21</v>
      </c>
      <c r="C17" s="5" t="s">
        <v>20</v>
      </c>
      <c r="D17" s="6">
        <v>0.5097222222222222</v>
      </c>
      <c r="E17" s="6">
        <v>0.5375</v>
      </c>
      <c r="F17" s="7">
        <v>516448</v>
      </c>
      <c r="G17" s="7">
        <v>144.565</v>
      </c>
      <c r="H17" s="7">
        <v>144.836</v>
      </c>
      <c r="I17" s="5">
        <f>H17-G17</f>
        <v>0.271000000000015</v>
      </c>
      <c r="J17" s="5">
        <f>I17-'WR-92'!I22</f>
        <v>0.22725000000001927</v>
      </c>
      <c r="K17" s="5">
        <v>16.79</v>
      </c>
      <c r="L17" s="5">
        <v>40</v>
      </c>
      <c r="M17" s="8">
        <f>1000*I17/(L17*K17)</f>
        <v>0.40351399642646674</v>
      </c>
      <c r="N17" s="8">
        <f>1000*J17/(L17*K17)</f>
        <v>0.3383710541989567</v>
      </c>
      <c r="O17" s="17"/>
    </row>
    <row r="18" spans="1:15" ht="12.75">
      <c r="A18" s="5" t="str">
        <f>A17</f>
        <v>WR-89</v>
      </c>
      <c r="B18" s="5" t="s">
        <v>22</v>
      </c>
      <c r="C18" s="5" t="s">
        <v>20</v>
      </c>
      <c r="D18" s="6">
        <v>0.5097222222222222</v>
      </c>
      <c r="E18" s="6">
        <v>0.5375</v>
      </c>
      <c r="F18" s="5">
        <v>516449</v>
      </c>
      <c r="G18" s="5">
        <v>146.555</v>
      </c>
      <c r="H18" s="5">
        <v>146.519</v>
      </c>
      <c r="I18" s="5">
        <f>H18-G18</f>
        <v>-0.036000000000001364</v>
      </c>
      <c r="J18" s="5">
        <f>I18-'WR-92'!I22</f>
        <v>-0.0797499999999971</v>
      </c>
      <c r="K18" s="5">
        <v>16.28</v>
      </c>
      <c r="L18" s="5">
        <v>40</v>
      </c>
      <c r="M18" s="8">
        <f>1000*I18/(L18*K18)</f>
        <v>-0.05528255528255737</v>
      </c>
      <c r="N18" s="8">
        <f>1000*J18/(L18*K18)</f>
        <v>-0.12246621621621176</v>
      </c>
      <c r="O18" s="17" t="s">
        <v>280</v>
      </c>
    </row>
    <row r="19" spans="1:15" ht="12.75">
      <c r="A19" s="5" t="str">
        <f>A18</f>
        <v>WR-89</v>
      </c>
      <c r="B19" s="5" t="s">
        <v>23</v>
      </c>
      <c r="C19" s="5" t="s">
        <v>18</v>
      </c>
      <c r="D19" s="6">
        <v>0.5097222222222222</v>
      </c>
      <c r="E19" s="6">
        <v>0.5375</v>
      </c>
      <c r="F19" s="7">
        <v>516450</v>
      </c>
      <c r="G19" s="7">
        <v>145.64</v>
      </c>
      <c r="H19" s="7">
        <v>147.496</v>
      </c>
      <c r="I19" s="5">
        <f>H19-G19</f>
        <v>1.856000000000023</v>
      </c>
      <c r="J19" s="5">
        <f>I19-'WR-92'!I22</f>
        <v>1.8122500000000272</v>
      </c>
      <c r="K19" s="5">
        <v>16.61</v>
      </c>
      <c r="L19" s="5">
        <v>40</v>
      </c>
      <c r="M19" s="8">
        <f>1000*I19/(L19*K19)</f>
        <v>2.793497892835676</v>
      </c>
      <c r="N19" s="8">
        <f>1000*J19/(L19*K19)</f>
        <v>2.7276490066225576</v>
      </c>
      <c r="O19" s="17"/>
    </row>
    <row r="20" spans="1:15" ht="12.75">
      <c r="A20" s="5" t="str">
        <f>A19</f>
        <v>WR-89</v>
      </c>
      <c r="B20" s="5" t="s">
        <v>30</v>
      </c>
      <c r="C20" s="5" t="s">
        <v>18</v>
      </c>
      <c r="D20" s="6">
        <v>0.5097222222222222</v>
      </c>
      <c r="E20" s="6">
        <v>0.5375</v>
      </c>
      <c r="F20" s="5">
        <v>516451</v>
      </c>
      <c r="G20" s="7">
        <v>146.214</v>
      </c>
      <c r="H20" s="7">
        <v>147.942</v>
      </c>
      <c r="I20" s="5">
        <f>H20-G20</f>
        <v>1.7280000000000086</v>
      </c>
      <c r="J20" s="5">
        <f>I20-'WR-92'!I22</f>
        <v>1.684250000000013</v>
      </c>
      <c r="K20" s="5">
        <v>16.96</v>
      </c>
      <c r="L20" s="5">
        <v>40</v>
      </c>
      <c r="M20" s="8">
        <f>1000*I20/(L20*K20)</f>
        <v>2.5471698113207673</v>
      </c>
      <c r="N20" s="8">
        <f>1000*J20/(L20*K20)</f>
        <v>2.4826798349056793</v>
      </c>
      <c r="O20" s="19">
        <f>P24/P25</f>
        <v>0.1298847210955343</v>
      </c>
    </row>
    <row r="23" ht="18">
      <c r="A23" s="24"/>
    </row>
    <row r="24" spans="12:16" ht="12.75">
      <c r="L24" s="5" t="s">
        <v>168</v>
      </c>
      <c r="P24" s="8">
        <f>AVERAGE(N17)</f>
        <v>0.3383710541989567</v>
      </c>
    </row>
    <row r="25" spans="1:16" ht="12.75">
      <c r="A25" s="5" t="s">
        <v>279</v>
      </c>
      <c r="L25" s="5" t="s">
        <v>169</v>
      </c>
      <c r="P25" s="8">
        <f>AVERAGE(N19:N20)</f>
        <v>2.6051644207641185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243</v>
      </c>
      <c r="B6" s="2"/>
      <c r="C6" s="2"/>
      <c r="D6" s="2"/>
      <c r="E6" s="2"/>
      <c r="F6" s="2" t="s">
        <v>187</v>
      </c>
      <c r="G6" s="2"/>
      <c r="H6" s="2"/>
      <c r="I6" s="2"/>
      <c r="J6" s="2"/>
      <c r="K6" s="2"/>
      <c r="L6" s="2"/>
      <c r="M6" s="20"/>
    </row>
    <row r="7" spans="1:13" ht="12.75">
      <c r="A7" s="2" t="s">
        <v>248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249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250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246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186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278</v>
      </c>
      <c r="B15" s="5" t="s">
        <v>174</v>
      </c>
      <c r="C15" s="5" t="s">
        <v>18</v>
      </c>
      <c r="D15" s="6">
        <v>0.5444444444444444</v>
      </c>
      <c r="E15" s="6">
        <v>0.5722222222222222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40</v>
      </c>
      <c r="M15" s="8">
        <v>2.75</v>
      </c>
      <c r="N15" s="5" t="s">
        <v>19</v>
      </c>
      <c r="O15" s="12" t="s">
        <v>19</v>
      </c>
    </row>
    <row r="16" spans="1:15" ht="12.75">
      <c r="A16" s="5" t="str">
        <f>A15</f>
        <v>WR-90</v>
      </c>
      <c r="B16" s="5" t="s">
        <v>175</v>
      </c>
      <c r="C16" s="5" t="s">
        <v>20</v>
      </c>
      <c r="D16" s="6">
        <v>0.5444444444444444</v>
      </c>
      <c r="E16" s="6">
        <v>0.5722222222222222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40</v>
      </c>
      <c r="M16" s="8">
        <v>1.06</v>
      </c>
      <c r="N16" s="5" t="s">
        <v>19</v>
      </c>
      <c r="O16" s="15">
        <f>M16/M15</f>
        <v>0.3854545454545455</v>
      </c>
    </row>
    <row r="17" spans="1:15" ht="12.75">
      <c r="A17" s="5" t="str">
        <f>A16</f>
        <v>WR-90</v>
      </c>
      <c r="B17" s="5" t="s">
        <v>21</v>
      </c>
      <c r="C17" s="5" t="s">
        <v>20</v>
      </c>
      <c r="D17" s="6">
        <v>0.5444444444444444</v>
      </c>
      <c r="E17" s="6">
        <v>0.5722222222222222</v>
      </c>
      <c r="F17" s="7">
        <v>516452</v>
      </c>
      <c r="G17" s="7">
        <v>144.899</v>
      </c>
      <c r="H17" s="7">
        <v>145.158</v>
      </c>
      <c r="I17" s="5">
        <f>H17-G17</f>
        <v>0.25899999999998613</v>
      </c>
      <c r="J17" s="5">
        <f>I17-'WR-92'!I22</f>
        <v>0.2152499999999904</v>
      </c>
      <c r="K17" s="5">
        <v>16.79</v>
      </c>
      <c r="L17" s="5">
        <v>40</v>
      </c>
      <c r="M17" s="8">
        <f>1000*I17/(L17*K17)</f>
        <v>0.38564621798687637</v>
      </c>
      <c r="N17" s="8">
        <f>1000*J17/(L17*K17)</f>
        <v>0.3205032757593663</v>
      </c>
      <c r="O17" s="17"/>
    </row>
    <row r="18" spans="1:15" ht="12.75">
      <c r="A18" s="5" t="str">
        <f>A17</f>
        <v>WR-90</v>
      </c>
      <c r="B18" s="5" t="s">
        <v>22</v>
      </c>
      <c r="C18" s="5" t="s">
        <v>20</v>
      </c>
      <c r="D18" s="6">
        <v>0.5444444444444444</v>
      </c>
      <c r="E18" s="6">
        <v>0.5722222222222222</v>
      </c>
      <c r="F18" s="7">
        <v>516453</v>
      </c>
      <c r="G18" s="7">
        <v>146.116</v>
      </c>
      <c r="H18" s="7">
        <v>146.365</v>
      </c>
      <c r="I18" s="5">
        <f>H18-G18</f>
        <v>0.24899999999999523</v>
      </c>
      <c r="J18" s="5">
        <f>I18-'WR-92'!I22</f>
        <v>0.2052499999999995</v>
      </c>
      <c r="K18" s="5">
        <v>16.28</v>
      </c>
      <c r="L18" s="5">
        <v>40</v>
      </c>
      <c r="M18" s="8">
        <f>1000*I18/(L18*K18)</f>
        <v>0.382371007371</v>
      </c>
      <c r="N18" s="8">
        <f>1000*J18/(L18*K18)</f>
        <v>0.31518734643734564</v>
      </c>
      <c r="O18" s="17"/>
    </row>
    <row r="19" spans="1:15" ht="12.75">
      <c r="A19" s="5" t="str">
        <f>A18</f>
        <v>WR-90</v>
      </c>
      <c r="B19" s="5" t="s">
        <v>23</v>
      </c>
      <c r="C19" s="5" t="s">
        <v>18</v>
      </c>
      <c r="D19" s="6">
        <v>0.5444444444444444</v>
      </c>
      <c r="E19" s="6">
        <v>0.5722222222222222</v>
      </c>
      <c r="F19" s="7">
        <v>516454</v>
      </c>
      <c r="G19" s="7">
        <v>147.618</v>
      </c>
      <c r="H19" s="7">
        <v>149.332</v>
      </c>
      <c r="I19" s="5">
        <f>H19-G19</f>
        <v>1.7139999999999986</v>
      </c>
      <c r="J19" s="5">
        <f>I19-'WR-92'!I22</f>
        <v>1.670250000000003</v>
      </c>
      <c r="K19" s="5">
        <v>16.61</v>
      </c>
      <c r="L19" s="5">
        <v>40</v>
      </c>
      <c r="M19" s="8">
        <f>1000*I19/(L19*K19)</f>
        <v>2.579771222155326</v>
      </c>
      <c r="N19" s="8">
        <f>1000*J19/(L19*K19)</f>
        <v>2.513922335942208</v>
      </c>
      <c r="O19" s="17"/>
    </row>
    <row r="20" spans="1:15" ht="12.75">
      <c r="A20" s="5" t="str">
        <f>A19</f>
        <v>WR-90</v>
      </c>
      <c r="B20" s="5" t="s">
        <v>30</v>
      </c>
      <c r="C20" s="5" t="s">
        <v>18</v>
      </c>
      <c r="D20" s="6">
        <v>0.5444444444444444</v>
      </c>
      <c r="E20" s="6">
        <v>0.5722222222222222</v>
      </c>
      <c r="F20" s="7">
        <v>516455</v>
      </c>
      <c r="G20" s="7">
        <v>147.848</v>
      </c>
      <c r="H20" s="7">
        <v>149.37</v>
      </c>
      <c r="I20" s="5">
        <f>H20-G20</f>
        <v>1.5219999999999914</v>
      </c>
      <c r="J20" s="5">
        <f>I20-'WR-92'!I22</f>
        <v>1.4782499999999956</v>
      </c>
      <c r="K20" s="5">
        <v>16.96</v>
      </c>
      <c r="L20" s="5">
        <v>40</v>
      </c>
      <c r="M20" s="8">
        <f>1000*I20/(L20*K20)</f>
        <v>2.2435141509433834</v>
      </c>
      <c r="N20" s="8">
        <f>1000*J20/(L20*K20)</f>
        <v>2.1790241745282954</v>
      </c>
      <c r="O20" s="19">
        <f>P24/P25</f>
        <v>0.13545660935585205</v>
      </c>
    </row>
    <row r="23" ht="18">
      <c r="A23" s="24"/>
    </row>
    <row r="24" spans="12:16" ht="12.75">
      <c r="L24" s="5" t="s">
        <v>168</v>
      </c>
      <c r="P24" s="8">
        <f>AVERAGE(N17:N18)</f>
        <v>0.317845311098356</v>
      </c>
    </row>
    <row r="25" spans="12:16" ht="12.75">
      <c r="L25" s="5" t="s">
        <v>169</v>
      </c>
      <c r="P25" s="8">
        <f>AVERAGE(N19:N20)</f>
        <v>2.3464732552352516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243</v>
      </c>
      <c r="B6" s="2"/>
      <c r="C6" s="2"/>
      <c r="D6" s="2"/>
      <c r="E6" s="2"/>
      <c r="F6" s="2" t="s">
        <v>187</v>
      </c>
      <c r="G6" s="2"/>
      <c r="H6" s="2"/>
      <c r="I6" s="2"/>
      <c r="J6" s="2"/>
      <c r="K6" s="2"/>
      <c r="L6" s="2"/>
      <c r="M6" s="20"/>
    </row>
    <row r="7" spans="1:13" ht="12.75">
      <c r="A7" s="2" t="s">
        <v>248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251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250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246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186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267</v>
      </c>
      <c r="B15" s="5" t="s">
        <v>174</v>
      </c>
      <c r="C15" s="5" t="s">
        <v>18</v>
      </c>
      <c r="D15" s="6">
        <v>0.5756944444444444</v>
      </c>
      <c r="E15" s="6">
        <v>0.6034722222222222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40</v>
      </c>
      <c r="M15" s="8">
        <v>3.05</v>
      </c>
      <c r="N15" s="5" t="s">
        <v>19</v>
      </c>
      <c r="O15" s="12" t="s">
        <v>19</v>
      </c>
    </row>
    <row r="16" spans="1:15" ht="12.75">
      <c r="A16" s="5" t="str">
        <f>A15</f>
        <v>WR-91</v>
      </c>
      <c r="B16" s="5" t="s">
        <v>175</v>
      </c>
      <c r="C16" s="5" t="s">
        <v>20</v>
      </c>
      <c r="D16" s="6">
        <v>0.5756944444444444</v>
      </c>
      <c r="E16" s="6">
        <v>0.6034722222222222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40</v>
      </c>
      <c r="M16" s="8">
        <v>0.883</v>
      </c>
      <c r="N16" s="5" t="s">
        <v>19</v>
      </c>
      <c r="O16" s="15">
        <f>M16/M15</f>
        <v>0.2895081967213115</v>
      </c>
    </row>
    <row r="17" spans="1:15" ht="12.75">
      <c r="A17" s="5" t="str">
        <f>A16</f>
        <v>WR-91</v>
      </c>
      <c r="B17" s="5" t="s">
        <v>21</v>
      </c>
      <c r="C17" s="5" t="s">
        <v>20</v>
      </c>
      <c r="D17" s="6">
        <v>0.5756944444444444</v>
      </c>
      <c r="E17" s="6">
        <v>0.6034722222222222</v>
      </c>
      <c r="F17" s="7">
        <v>516456</v>
      </c>
      <c r="G17" s="7">
        <v>146.626</v>
      </c>
      <c r="H17" s="7">
        <v>146.605</v>
      </c>
      <c r="I17" s="5">
        <f>H17-G17</f>
        <v>-0.021000000000015007</v>
      </c>
      <c r="J17" s="5">
        <f>I17-'WR-92'!I22</f>
        <v>-0.06475000000001074</v>
      </c>
      <c r="K17" s="5">
        <v>16.79</v>
      </c>
      <c r="L17" s="5">
        <v>40</v>
      </c>
      <c r="M17" s="8">
        <f>1000*I17/(L17*K17)</f>
        <v>-0.03126861226923021</v>
      </c>
      <c r="N17" s="8">
        <f>1000*J17/(L17*K17)</f>
        <v>-0.09641155449674026</v>
      </c>
      <c r="O17" s="17" t="s">
        <v>280</v>
      </c>
    </row>
    <row r="18" spans="1:15" ht="12.75">
      <c r="A18" s="5" t="str">
        <f>A17</f>
        <v>WR-91</v>
      </c>
      <c r="B18" s="5" t="s">
        <v>22</v>
      </c>
      <c r="C18" s="5" t="s">
        <v>20</v>
      </c>
      <c r="D18" s="6">
        <v>0.5756944444444444</v>
      </c>
      <c r="E18" s="6">
        <v>0.6034722222222222</v>
      </c>
      <c r="F18" s="5">
        <v>516457</v>
      </c>
      <c r="G18" s="5">
        <v>145.614</v>
      </c>
      <c r="H18" s="5">
        <v>145.813</v>
      </c>
      <c r="I18" s="5">
        <f>H18-G18</f>
        <v>0.19899999999998386</v>
      </c>
      <c r="J18" s="5">
        <f>I18-'WR-92'!I22</f>
        <v>0.15524999999998812</v>
      </c>
      <c r="K18" s="5">
        <v>16.28</v>
      </c>
      <c r="L18" s="5">
        <v>40</v>
      </c>
      <c r="M18" s="8">
        <f>1000*I18/(L18*K18)</f>
        <v>0.3055896805896558</v>
      </c>
      <c r="N18" s="8">
        <f>1000*J18/(L18*K18)</f>
        <v>0.2384060196560014</v>
      </c>
      <c r="O18" s="17"/>
    </row>
    <row r="19" spans="1:15" ht="12.75">
      <c r="A19" s="5" t="str">
        <f>A18</f>
        <v>WR-91</v>
      </c>
      <c r="B19" s="5" t="s">
        <v>23</v>
      </c>
      <c r="C19" s="5" t="s">
        <v>18</v>
      </c>
      <c r="D19" s="6">
        <v>0.5756944444444444</v>
      </c>
      <c r="E19" s="6">
        <v>0.6034722222222222</v>
      </c>
      <c r="F19" s="7">
        <v>516458</v>
      </c>
      <c r="G19" s="7">
        <v>147.299</v>
      </c>
      <c r="H19" s="7">
        <v>149.234</v>
      </c>
      <c r="I19" s="5">
        <f>H19-G19</f>
        <v>1.9350000000000023</v>
      </c>
      <c r="J19" s="5">
        <f>I19-'WR-92'!I22</f>
        <v>1.8912500000000065</v>
      </c>
      <c r="K19" s="5">
        <v>16.61</v>
      </c>
      <c r="L19" s="5">
        <v>40</v>
      </c>
      <c r="M19" s="8">
        <f>1000*I19/(L19*K19)</f>
        <v>2.9124021673690583</v>
      </c>
      <c r="N19" s="8">
        <f>1000*J19/(L19*K19)</f>
        <v>2.84655328115594</v>
      </c>
      <c r="O19" s="17"/>
    </row>
    <row r="20" spans="1:15" ht="12.75">
      <c r="A20" s="5" t="str">
        <f>A19</f>
        <v>WR-91</v>
      </c>
      <c r="B20" s="5" t="s">
        <v>30</v>
      </c>
      <c r="C20" s="5" t="s">
        <v>18</v>
      </c>
      <c r="D20" s="6">
        <v>0.5756944444444444</v>
      </c>
      <c r="E20" s="6">
        <v>0.6034722222222222</v>
      </c>
      <c r="F20" s="5">
        <v>516459</v>
      </c>
      <c r="G20" s="7">
        <v>142.015</v>
      </c>
      <c r="H20" s="7">
        <v>144.082</v>
      </c>
      <c r="I20" s="5">
        <f>H20-G20</f>
        <v>2.0670000000000073</v>
      </c>
      <c r="J20" s="5">
        <f>I20-'WR-92'!I22</f>
        <v>2.0232500000000115</v>
      </c>
      <c r="K20" s="5">
        <v>16.96</v>
      </c>
      <c r="L20" s="5">
        <v>40</v>
      </c>
      <c r="M20" s="8">
        <f>1000*I20/(L20*K20)</f>
        <v>3.04687500000001</v>
      </c>
      <c r="N20" s="8">
        <f>1000*J20/(L20*K20)</f>
        <v>2.9823850235849223</v>
      </c>
      <c r="O20" s="19">
        <f>P24/P25</f>
        <v>0.08180083822884113</v>
      </c>
    </row>
    <row r="23" ht="18">
      <c r="A23" s="24"/>
    </row>
    <row r="24" spans="12:16" ht="12.75">
      <c r="L24" s="5" t="s">
        <v>168</v>
      </c>
      <c r="P24" s="8">
        <f>AVERAGE(N18)</f>
        <v>0.2384060196560014</v>
      </c>
    </row>
    <row r="25" spans="1:16" ht="12.75">
      <c r="A25" s="5" t="s">
        <v>279</v>
      </c>
      <c r="L25" s="5" t="s">
        <v>169</v>
      </c>
      <c r="P25" s="8">
        <f>AVERAGE(N19:N20)</f>
        <v>2.9144691523704314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J32" sqref="J32"/>
    </sheetView>
  </sheetViews>
  <sheetFormatPr defaultColWidth="9.140625" defaultRowHeight="12.75"/>
  <cols>
    <col min="1" max="6" width="9.140625" style="5" customWidth="1"/>
    <col min="7" max="7" width="11.421875" style="5" customWidth="1"/>
    <col min="8" max="8" width="12.140625" style="5" customWidth="1"/>
    <col min="9" max="9" width="10.421875" style="5" customWidth="1"/>
    <col min="10" max="10" width="14.00390625" style="5" customWidth="1"/>
    <col min="11" max="11" width="14.7109375" style="5" customWidth="1"/>
    <col min="12" max="12" width="13.57421875" style="5" customWidth="1"/>
    <col min="13" max="16384" width="9.140625" style="5" customWidth="1"/>
  </cols>
  <sheetData>
    <row r="1" spans="1:13" ht="12.75">
      <c r="A1" s="2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242</v>
      </c>
      <c r="B6" s="2"/>
      <c r="C6" s="2"/>
      <c r="D6" s="2"/>
      <c r="E6" s="2"/>
      <c r="F6" s="2" t="s">
        <v>183</v>
      </c>
      <c r="G6" s="2"/>
      <c r="H6" s="2"/>
      <c r="I6" s="2"/>
      <c r="J6" s="2"/>
      <c r="K6" s="2"/>
      <c r="L6" s="2"/>
      <c r="M6" s="20"/>
    </row>
    <row r="7" spans="1:13" ht="12.75">
      <c r="A7" s="2" t="s">
        <v>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162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127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163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9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</row>
    <row r="15" spans="1:13" ht="12.75">
      <c r="A15" s="5" t="s">
        <v>268</v>
      </c>
      <c r="B15" s="5" t="s">
        <v>71</v>
      </c>
      <c r="C15" s="5" t="s">
        <v>18</v>
      </c>
      <c r="D15" s="6"/>
      <c r="E15" s="6"/>
      <c r="F15" s="5" t="s">
        <v>19</v>
      </c>
      <c r="G15" s="5" t="s">
        <v>19</v>
      </c>
      <c r="H15" s="5" t="s">
        <v>19</v>
      </c>
      <c r="I15" s="5" t="s">
        <v>19</v>
      </c>
      <c r="M15" s="8"/>
    </row>
    <row r="16" spans="1:13" ht="12.75">
      <c r="A16" s="5" t="str">
        <f>A15</f>
        <v>WR-92</v>
      </c>
      <c r="B16" s="5" t="s">
        <v>72</v>
      </c>
      <c r="C16" s="5" t="s">
        <v>20</v>
      </c>
      <c r="D16" s="6"/>
      <c r="E16" s="6"/>
      <c r="F16" s="5" t="s">
        <v>19</v>
      </c>
      <c r="G16" s="5" t="s">
        <v>19</v>
      </c>
      <c r="H16" s="5" t="s">
        <v>19</v>
      </c>
      <c r="I16" s="5" t="s">
        <v>19</v>
      </c>
      <c r="M16" s="8"/>
    </row>
    <row r="17" spans="1:13" ht="12.75">
      <c r="A17" s="5" t="str">
        <f>A16</f>
        <v>WR-92</v>
      </c>
      <c r="B17" s="5" t="s">
        <v>21</v>
      </c>
      <c r="C17" s="5" t="s">
        <v>20</v>
      </c>
      <c r="D17" s="6"/>
      <c r="E17" s="6"/>
      <c r="F17" s="23">
        <v>516460</v>
      </c>
      <c r="G17" s="5">
        <v>145.571</v>
      </c>
      <c r="H17" s="5">
        <v>145.611</v>
      </c>
      <c r="I17" s="5">
        <f>H17-G17</f>
        <v>0.03999999999999204</v>
      </c>
      <c r="M17" s="8"/>
    </row>
    <row r="18" spans="1:13" ht="12.75">
      <c r="A18" s="5" t="str">
        <f>A17</f>
        <v>WR-92</v>
      </c>
      <c r="B18" s="5" t="s">
        <v>22</v>
      </c>
      <c r="C18" s="5" t="s">
        <v>20</v>
      </c>
      <c r="D18" s="6"/>
      <c r="E18" s="6"/>
      <c r="F18" s="23">
        <v>516461</v>
      </c>
      <c r="G18" s="5">
        <v>143.196</v>
      </c>
      <c r="H18" s="5">
        <v>143.244</v>
      </c>
      <c r="I18" s="5">
        <f>H18-G18</f>
        <v>0.04800000000000182</v>
      </c>
      <c r="M18" s="8"/>
    </row>
    <row r="19" spans="1:13" ht="12.75">
      <c r="A19" s="5" t="str">
        <f>A18</f>
        <v>WR-92</v>
      </c>
      <c r="B19" s="5" t="s">
        <v>23</v>
      </c>
      <c r="C19" s="5" t="s">
        <v>18</v>
      </c>
      <c r="D19" s="6"/>
      <c r="E19" s="6"/>
      <c r="F19" s="23">
        <v>516462</v>
      </c>
      <c r="G19" s="5">
        <v>142.808</v>
      </c>
      <c r="H19" s="5">
        <v>142.774</v>
      </c>
      <c r="I19" s="5">
        <f>H19-G19</f>
        <v>-0.033999999999991815</v>
      </c>
      <c r="M19" s="8"/>
    </row>
    <row r="20" spans="1:13" ht="12.75">
      <c r="A20" s="5" t="str">
        <f>A19</f>
        <v>WR-92</v>
      </c>
      <c r="B20" s="5" t="s">
        <v>30</v>
      </c>
      <c r="C20" s="5" t="s">
        <v>18</v>
      </c>
      <c r="D20" s="6"/>
      <c r="E20" s="6"/>
      <c r="F20" s="23">
        <v>516463</v>
      </c>
      <c r="G20" s="5">
        <v>144.449</v>
      </c>
      <c r="H20" s="5">
        <v>144.57</v>
      </c>
      <c r="I20" s="5">
        <f>H20-G20</f>
        <v>0.1209999999999809</v>
      </c>
      <c r="M20" s="8"/>
    </row>
    <row r="22" spans="9:10" ht="12.75">
      <c r="I22" s="5">
        <f>AVERAGE(I17:I20)</f>
        <v>0.04374999999999574</v>
      </c>
      <c r="J22" s="5" t="s">
        <v>167</v>
      </c>
    </row>
    <row r="23" ht="18">
      <c r="A23" s="24"/>
    </row>
    <row r="25" ht="23.25">
      <c r="A25" s="25" t="s">
        <v>164</v>
      </c>
    </row>
  </sheetData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247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255</v>
      </c>
      <c r="B6" s="2"/>
      <c r="C6" s="2"/>
      <c r="D6" s="2"/>
      <c r="E6" s="2"/>
      <c r="F6" s="2" t="s">
        <v>253</v>
      </c>
      <c r="G6" s="2"/>
      <c r="H6" s="2"/>
      <c r="I6" s="2"/>
      <c r="J6" s="2"/>
      <c r="K6" s="2"/>
      <c r="L6" s="2"/>
      <c r="M6" s="20"/>
    </row>
    <row r="7" spans="1:13" ht="12.75">
      <c r="A7" s="2" t="s">
        <v>252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254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246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186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269</v>
      </c>
      <c r="B15" s="5" t="s">
        <v>174</v>
      </c>
      <c r="C15" s="5" t="s">
        <v>18</v>
      </c>
      <c r="D15" s="6">
        <v>0.6222222222222222</v>
      </c>
      <c r="E15" s="6">
        <v>0.6777777777777777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120</v>
      </c>
      <c r="M15" s="8">
        <v>1.57</v>
      </c>
      <c r="N15" s="5" t="s">
        <v>19</v>
      </c>
      <c r="O15" s="12" t="s">
        <v>19</v>
      </c>
    </row>
    <row r="16" spans="1:15" ht="12.75">
      <c r="A16" s="5" t="str">
        <f>A15</f>
        <v>WR-93</v>
      </c>
      <c r="B16" s="5" t="s">
        <v>175</v>
      </c>
      <c r="C16" s="5" t="s">
        <v>20</v>
      </c>
      <c r="D16" s="6">
        <v>0.6222222222222222</v>
      </c>
      <c r="E16" s="6">
        <v>0.6777777777777777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120</v>
      </c>
      <c r="M16" s="8">
        <v>0.823</v>
      </c>
      <c r="N16" s="5" t="s">
        <v>19</v>
      </c>
      <c r="O16" s="15">
        <f>M16/M15</f>
        <v>0.524203821656051</v>
      </c>
    </row>
    <row r="17" spans="1:15" ht="12.75">
      <c r="A17" s="5" t="str">
        <f>A16</f>
        <v>WR-93</v>
      </c>
      <c r="B17" s="5" t="s">
        <v>21</v>
      </c>
      <c r="C17" s="5" t="s">
        <v>20</v>
      </c>
      <c r="D17" s="6">
        <v>0.6222222222222222</v>
      </c>
      <c r="E17" s="6">
        <v>0.6777777777777777</v>
      </c>
      <c r="F17" s="7">
        <v>516464</v>
      </c>
      <c r="G17" s="7">
        <v>144.389</v>
      </c>
      <c r="H17" s="7">
        <v>144.751</v>
      </c>
      <c r="I17" s="5">
        <f>H17-G17</f>
        <v>0.36199999999999477</v>
      </c>
      <c r="J17" s="5">
        <f>I17-'WR-96'!I22</f>
        <v>0.32749999999999346</v>
      </c>
      <c r="K17" s="5">
        <v>16.79</v>
      </c>
      <c r="L17" s="5">
        <v>120</v>
      </c>
      <c r="M17" s="8">
        <f>1000*I17/(L17*K17)</f>
        <v>0.17967043875322353</v>
      </c>
      <c r="N17" s="8">
        <f>1000*J17/(L17*K17)</f>
        <v>0.16254715108199</v>
      </c>
      <c r="O17" s="17"/>
    </row>
    <row r="18" spans="1:15" ht="12.75">
      <c r="A18" s="5" t="str">
        <f>A17</f>
        <v>WR-93</v>
      </c>
      <c r="B18" s="5" t="s">
        <v>22</v>
      </c>
      <c r="C18" s="5" t="s">
        <v>20</v>
      </c>
      <c r="D18" s="6">
        <v>0.6222222222222222</v>
      </c>
      <c r="E18" s="6">
        <v>0.6777777777777777</v>
      </c>
      <c r="F18" s="5">
        <v>516465</v>
      </c>
      <c r="G18" s="5">
        <v>143.699</v>
      </c>
      <c r="H18" s="5">
        <v>144.129</v>
      </c>
      <c r="I18" s="5">
        <f>H18-G18</f>
        <v>0.4299999999999784</v>
      </c>
      <c r="J18" s="5">
        <f>I18-'WR-96'!I22</f>
        <v>0.3954999999999771</v>
      </c>
      <c r="K18" s="5">
        <v>16.28</v>
      </c>
      <c r="L18" s="5">
        <v>120</v>
      </c>
      <c r="M18" s="8">
        <f>1000*I18/(L18*K18)</f>
        <v>0.22010647010645903</v>
      </c>
      <c r="N18" s="8">
        <f>1000*J18/(L18*K18)</f>
        <v>0.2024467649467532</v>
      </c>
      <c r="O18" s="17"/>
    </row>
    <row r="19" spans="1:15" ht="12.75">
      <c r="A19" s="5" t="str">
        <f>A18</f>
        <v>WR-93</v>
      </c>
      <c r="B19" s="5" t="s">
        <v>23</v>
      </c>
      <c r="C19" s="5" t="s">
        <v>18</v>
      </c>
      <c r="D19" s="6">
        <v>0.6222222222222222</v>
      </c>
      <c r="E19" s="6">
        <v>0.6777777777777777</v>
      </c>
      <c r="F19" s="5">
        <v>516466</v>
      </c>
      <c r="G19" s="5">
        <v>145.265</v>
      </c>
      <c r="H19" s="5">
        <v>146.986</v>
      </c>
      <c r="I19" s="5">
        <f>H19-G19</f>
        <v>1.7210000000000036</v>
      </c>
      <c r="J19" s="5">
        <f>I19-'WR-96'!I22</f>
        <v>1.6865000000000023</v>
      </c>
      <c r="K19" s="5">
        <v>16.61</v>
      </c>
      <c r="L19" s="5">
        <v>120</v>
      </c>
      <c r="M19" s="8">
        <f>1000*I19/(L19*K19)</f>
        <v>0.863435681316478</v>
      </c>
      <c r="N19" s="8">
        <f>1000*J19/(L19*K19)</f>
        <v>0.8461268312261702</v>
      </c>
      <c r="O19" s="17"/>
    </row>
    <row r="20" spans="1:15" ht="12.75">
      <c r="A20" s="5" t="str">
        <f>A19</f>
        <v>WR-93</v>
      </c>
      <c r="B20" s="5" t="s">
        <v>30</v>
      </c>
      <c r="C20" s="5" t="s">
        <v>18</v>
      </c>
      <c r="D20" s="6">
        <v>0.6222222222222222</v>
      </c>
      <c r="E20" s="6">
        <v>0.6777777777777777</v>
      </c>
      <c r="F20" s="5">
        <v>516467</v>
      </c>
      <c r="G20" s="5">
        <v>146.49</v>
      </c>
      <c r="H20" s="5">
        <v>148.081</v>
      </c>
      <c r="I20" s="5">
        <f>H20-G20</f>
        <v>1.5909999999999798</v>
      </c>
      <c r="J20" s="5">
        <f>I20-'WR-96'!I22</f>
        <v>1.5564999999999785</v>
      </c>
      <c r="K20" s="5">
        <v>16.96</v>
      </c>
      <c r="L20" s="5">
        <v>120</v>
      </c>
      <c r="M20" s="8">
        <f>1000*I20/(L20*K20)</f>
        <v>0.7817413522012479</v>
      </c>
      <c r="N20" s="8">
        <f>1000*J20/(L20*K20)</f>
        <v>0.764789701257851</v>
      </c>
      <c r="O20" s="19">
        <f>P24/P25</f>
        <v>0.22657531204669265</v>
      </c>
    </row>
    <row r="23" ht="18">
      <c r="A23" s="24"/>
    </row>
    <row r="24" spans="12:16" ht="12.75">
      <c r="L24" s="5" t="s">
        <v>168</v>
      </c>
      <c r="P24" s="8">
        <f>AVERAGE(N17:N18)</f>
        <v>0.1824969580143716</v>
      </c>
    </row>
    <row r="25" spans="12:16" ht="12.75">
      <c r="L25" s="5" t="s">
        <v>169</v>
      </c>
      <c r="P25" s="8">
        <f>AVERAGE(N19:N20)</f>
        <v>0.8054582662420106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5" ht="12.7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12.75">
      <c r="A2" s="3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9"/>
    </row>
    <row r="3" spans="1:15" ht="12.75">
      <c r="A3" s="3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"/>
    </row>
    <row r="4" spans="1:15" ht="12.75">
      <c r="A4" s="3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9"/>
    </row>
    <row r="5" spans="1:15" ht="12.75">
      <c r="A5" s="3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9"/>
    </row>
    <row r="6" spans="1:15" ht="12.75">
      <c r="A6" s="3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9"/>
    </row>
    <row r="7" spans="1:15" ht="12.75">
      <c r="A7" s="32" t="s">
        <v>73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9"/>
    </row>
    <row r="8" spans="1:15" ht="12.75">
      <c r="A8" s="32" t="s">
        <v>75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9"/>
    </row>
    <row r="9" spans="1:15" ht="12.75">
      <c r="A9" s="32" t="s">
        <v>61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9"/>
    </row>
    <row r="10" spans="1:15" ht="12.75">
      <c r="A10" s="2" t="s">
        <v>62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5" ht="13.5" thickBot="1">
      <c r="A11" s="3" t="s">
        <v>74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0"/>
    </row>
    <row r="13" ht="12.75">
      <c r="A13" s="11"/>
    </row>
    <row r="14" spans="1:15" ht="38.25">
      <c r="A14" s="11" t="s">
        <v>3</v>
      </c>
      <c r="B14" s="11" t="s">
        <v>4</v>
      </c>
      <c r="C14" s="1" t="s">
        <v>5</v>
      </c>
      <c r="D14" s="11" t="s">
        <v>6</v>
      </c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" t="s">
        <v>12</v>
      </c>
      <c r="K14" s="1" t="s">
        <v>13</v>
      </c>
      <c r="L14" s="1" t="s">
        <v>14</v>
      </c>
      <c r="M14" s="1" t="s">
        <v>15</v>
      </c>
      <c r="N14" s="1" t="s">
        <v>16</v>
      </c>
      <c r="O14" s="1" t="s">
        <v>17</v>
      </c>
    </row>
    <row r="15" spans="1:15" ht="12.75">
      <c r="A15" s="5" t="s">
        <v>87</v>
      </c>
      <c r="B15" s="5" t="s">
        <v>71</v>
      </c>
      <c r="C15" s="5" t="s">
        <v>18</v>
      </c>
      <c r="D15" s="6">
        <v>0.6131944444444445</v>
      </c>
      <c r="E15" s="6">
        <v>0.6034722222222222</v>
      </c>
      <c r="F15" s="12" t="s">
        <v>19</v>
      </c>
      <c r="G15" s="12" t="s">
        <v>19</v>
      </c>
      <c r="H15" s="12" t="s">
        <v>19</v>
      </c>
      <c r="I15" s="12" t="s">
        <v>19</v>
      </c>
      <c r="J15" s="12" t="s">
        <v>19</v>
      </c>
      <c r="K15" s="13">
        <v>1.7</v>
      </c>
      <c r="L15" s="18">
        <v>41</v>
      </c>
      <c r="M15" s="5">
        <v>2.6</v>
      </c>
      <c r="N15" s="12" t="s">
        <v>19</v>
      </c>
      <c r="O15" s="12" t="s">
        <v>19</v>
      </c>
    </row>
    <row r="16" spans="1:15" ht="12.75">
      <c r="A16" s="5" t="str">
        <f>A15</f>
        <v>WR-40</v>
      </c>
      <c r="B16" s="5" t="s">
        <v>72</v>
      </c>
      <c r="C16" s="5" t="s">
        <v>20</v>
      </c>
      <c r="D16" s="6">
        <v>0.6131944444444445</v>
      </c>
      <c r="E16" s="6">
        <v>0.6034722222222222</v>
      </c>
      <c r="F16" s="12" t="s">
        <v>19</v>
      </c>
      <c r="G16" s="12" t="s">
        <v>19</v>
      </c>
      <c r="H16" s="12" t="s">
        <v>19</v>
      </c>
      <c r="I16" s="12" t="s">
        <v>19</v>
      </c>
      <c r="J16" s="12" t="s">
        <v>19</v>
      </c>
      <c r="K16" s="13">
        <v>1.7</v>
      </c>
      <c r="L16" s="18">
        <v>41</v>
      </c>
      <c r="M16" s="5">
        <v>0.738</v>
      </c>
      <c r="N16" s="12" t="s">
        <v>19</v>
      </c>
      <c r="O16" s="15">
        <f>M16/M15</f>
        <v>0.28384615384615386</v>
      </c>
    </row>
    <row r="17" spans="1:15" ht="12.75">
      <c r="A17" s="5" t="str">
        <f>A15</f>
        <v>WR-40</v>
      </c>
      <c r="B17" s="5" t="s">
        <v>21</v>
      </c>
      <c r="C17" s="5" t="s">
        <v>20</v>
      </c>
      <c r="D17" s="6">
        <v>0.6131944444444445</v>
      </c>
      <c r="E17" s="6">
        <v>0.6034722222222222</v>
      </c>
      <c r="F17" s="16" t="s">
        <v>76</v>
      </c>
      <c r="G17" s="5">
        <v>147.501</v>
      </c>
      <c r="H17" s="4">
        <v>147.826</v>
      </c>
      <c r="I17" s="5">
        <f>H17-G17</f>
        <v>0.32499999999998863</v>
      </c>
      <c r="J17" s="5">
        <f>I17-'WR-44'!I22</f>
        <v>0.2807499999999905</v>
      </c>
      <c r="K17" s="13">
        <v>16.21</v>
      </c>
      <c r="L17" s="18">
        <v>40</v>
      </c>
      <c r="M17" s="8">
        <f>1000*I17/(L17*K17)</f>
        <v>0.5012338062923944</v>
      </c>
      <c r="N17" s="8">
        <f>1000*J17/(L17*K17)</f>
        <v>0.4329888957433536</v>
      </c>
      <c r="O17" s="17"/>
    </row>
    <row r="18" spans="1:15" ht="12.75">
      <c r="A18" s="5" t="str">
        <f>A15</f>
        <v>WR-40</v>
      </c>
      <c r="B18" s="5" t="s">
        <v>22</v>
      </c>
      <c r="C18" s="5" t="s">
        <v>20</v>
      </c>
      <c r="D18" s="6">
        <v>0.6131944444444445</v>
      </c>
      <c r="E18" s="6">
        <v>0.6034722222222222</v>
      </c>
      <c r="F18" s="16" t="s">
        <v>77</v>
      </c>
      <c r="G18" s="5">
        <v>148.013</v>
      </c>
      <c r="H18" s="4">
        <v>148.343</v>
      </c>
      <c r="I18" s="5">
        <f>H18-G18</f>
        <v>0.3299999999999841</v>
      </c>
      <c r="J18" s="5">
        <f>I18-'WR-44'!I22</f>
        <v>0.28574999999998596</v>
      </c>
      <c r="K18" s="13">
        <v>16.51</v>
      </c>
      <c r="L18" s="18">
        <v>40</v>
      </c>
      <c r="M18" s="8">
        <f>1000*I18/(L18*K18)</f>
        <v>0.4996971532404362</v>
      </c>
      <c r="N18" s="8">
        <f>1000*J18/(L18*K18)</f>
        <v>0.4326923076922864</v>
      </c>
      <c r="O18" s="17"/>
    </row>
    <row r="19" spans="1:15" ht="12.75">
      <c r="A19" s="5" t="str">
        <f>A15</f>
        <v>WR-40</v>
      </c>
      <c r="B19" s="5" t="s">
        <v>23</v>
      </c>
      <c r="C19" s="5" t="s">
        <v>18</v>
      </c>
      <c r="D19" s="6">
        <v>0.6131944444444445</v>
      </c>
      <c r="E19" s="6">
        <v>0.6034722222222222</v>
      </c>
      <c r="F19" s="16" t="s">
        <v>78</v>
      </c>
      <c r="G19" s="5">
        <v>146.137</v>
      </c>
      <c r="H19" s="4">
        <v>147.877</v>
      </c>
      <c r="I19" s="5">
        <f>H19-G19</f>
        <v>1.740000000000009</v>
      </c>
      <c r="J19" s="5">
        <f>I19-'WR-44'!I22</f>
        <v>1.695750000000011</v>
      </c>
      <c r="K19" s="13">
        <v>16.86</v>
      </c>
      <c r="L19" s="18">
        <v>40</v>
      </c>
      <c r="M19" s="8">
        <f>1000*I19/(L19*K19)</f>
        <v>2.5800711743772378</v>
      </c>
      <c r="N19" s="8">
        <f>1000*J19/(L19*K19)</f>
        <v>2.5144572953736817</v>
      </c>
      <c r="O19" s="17"/>
    </row>
    <row r="20" spans="1:15" ht="12.75">
      <c r="A20" s="5" t="str">
        <f>A15</f>
        <v>WR-40</v>
      </c>
      <c r="B20" s="5" t="s">
        <v>30</v>
      </c>
      <c r="C20" s="5" t="s">
        <v>18</v>
      </c>
      <c r="D20" s="6">
        <v>0.6131944444444445</v>
      </c>
      <c r="E20" s="6">
        <v>0.6034722222222222</v>
      </c>
      <c r="F20" s="16" t="s">
        <v>79</v>
      </c>
      <c r="G20" s="4">
        <v>146.914</v>
      </c>
      <c r="H20" s="4">
        <v>148.585</v>
      </c>
      <c r="I20" s="5">
        <f>H20-G20</f>
        <v>1.6710000000000207</v>
      </c>
      <c r="J20" s="5">
        <f>I20-'WR-44'!I22</f>
        <v>1.6267500000000226</v>
      </c>
      <c r="K20" s="13">
        <v>16.73</v>
      </c>
      <c r="L20" s="18">
        <v>40</v>
      </c>
      <c r="M20" s="8">
        <f>1000*I20/(L20*K20)</f>
        <v>2.4970113568440238</v>
      </c>
      <c r="N20" s="8">
        <f>1000*J20/(L20*K20)</f>
        <v>2.4308876270173676</v>
      </c>
      <c r="O20" s="19">
        <f>P24/P25</f>
        <v>0.1750497118039418</v>
      </c>
    </row>
    <row r="24" spans="12:16" ht="12.75">
      <c r="L24" s="5" t="s">
        <v>168</v>
      </c>
      <c r="P24" s="8">
        <f>AVERAGE(N17:N18)</f>
        <v>0.43284060171782</v>
      </c>
    </row>
    <row r="25" spans="12:16" ht="12.75">
      <c r="L25" s="5" t="s">
        <v>169</v>
      </c>
      <c r="P25" s="8">
        <f>AVERAGE(N19:N20)</f>
        <v>2.4726724611955246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256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255</v>
      </c>
      <c r="B6" s="2"/>
      <c r="C6" s="2"/>
      <c r="D6" s="2"/>
      <c r="E6" s="2"/>
      <c r="F6" s="2" t="s">
        <v>257</v>
      </c>
      <c r="G6" s="2"/>
      <c r="H6" s="2"/>
      <c r="I6" s="2"/>
      <c r="J6" s="2"/>
      <c r="K6" s="2"/>
      <c r="L6" s="2"/>
      <c r="M6" s="20"/>
    </row>
    <row r="7" spans="1:13" ht="12.75">
      <c r="A7" s="2" t="s">
        <v>252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259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254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246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186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270</v>
      </c>
      <c r="B15" s="5" t="s">
        <v>174</v>
      </c>
      <c r="C15" s="5" t="s">
        <v>18</v>
      </c>
      <c r="D15" s="6">
        <v>0.3506944444444444</v>
      </c>
      <c r="E15" s="6">
        <v>0.40625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120</v>
      </c>
      <c r="M15" s="8">
        <v>1.12</v>
      </c>
      <c r="N15" s="5" t="s">
        <v>19</v>
      </c>
      <c r="O15" s="12" t="s">
        <v>19</v>
      </c>
    </row>
    <row r="16" spans="1:15" ht="12.75">
      <c r="A16" s="5" t="str">
        <f>A15</f>
        <v>WR-94</v>
      </c>
      <c r="B16" s="5" t="s">
        <v>175</v>
      </c>
      <c r="C16" s="5" t="s">
        <v>20</v>
      </c>
      <c r="D16" s="6">
        <v>0.3506944444444444</v>
      </c>
      <c r="E16" s="6">
        <v>0.40625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120</v>
      </c>
      <c r="M16" s="8">
        <v>0.605</v>
      </c>
      <c r="N16" s="5" t="s">
        <v>19</v>
      </c>
      <c r="O16" s="15">
        <f>M16/M15</f>
        <v>0.5401785714285714</v>
      </c>
    </row>
    <row r="17" spans="1:15" ht="12.75">
      <c r="A17" s="5" t="str">
        <f>A16</f>
        <v>WR-94</v>
      </c>
      <c r="B17" s="5" t="s">
        <v>21</v>
      </c>
      <c r="C17" s="5" t="s">
        <v>20</v>
      </c>
      <c r="D17" s="6">
        <v>0.3506944444444444</v>
      </c>
      <c r="E17" s="6">
        <v>0.40625</v>
      </c>
      <c r="F17" s="7">
        <v>516468</v>
      </c>
      <c r="G17" s="7">
        <v>145.511</v>
      </c>
      <c r="H17" s="7">
        <v>145.785</v>
      </c>
      <c r="I17" s="5">
        <f>H17-G17</f>
        <v>0.2740000000000009</v>
      </c>
      <c r="J17" s="5">
        <f>I17-'WR-96'!I22</f>
        <v>0.2394999999999996</v>
      </c>
      <c r="K17" s="5">
        <v>16.79</v>
      </c>
      <c r="L17" s="5">
        <v>120</v>
      </c>
      <c r="M17" s="8">
        <f>1000*I17/(L17*K17)</f>
        <v>0.13599364701211084</v>
      </c>
      <c r="N17" s="8">
        <f>1000*J17/(L17*K17)</f>
        <v>0.11887035934087731</v>
      </c>
      <c r="O17" s="17"/>
    </row>
    <row r="18" spans="1:15" ht="12.75">
      <c r="A18" s="5" t="str">
        <f>A17</f>
        <v>WR-94</v>
      </c>
      <c r="B18" s="5" t="s">
        <v>22</v>
      </c>
      <c r="C18" s="5" t="s">
        <v>20</v>
      </c>
      <c r="D18" s="6">
        <v>0.3506944444444444</v>
      </c>
      <c r="E18" s="6">
        <v>0.40625</v>
      </c>
      <c r="F18" s="5">
        <v>516469</v>
      </c>
      <c r="G18" s="5">
        <v>146.303</v>
      </c>
      <c r="H18" s="5">
        <v>146.577</v>
      </c>
      <c r="I18" s="5">
        <f>H18-G18</f>
        <v>0.2740000000000009</v>
      </c>
      <c r="J18" s="5">
        <f>I18-'WR-96'!I22</f>
        <v>0.2394999999999996</v>
      </c>
      <c r="K18" s="5">
        <v>16.28</v>
      </c>
      <c r="L18" s="5">
        <v>120</v>
      </c>
      <c r="M18" s="8">
        <f>1000*I18/(L18*K18)</f>
        <v>0.1402538902538907</v>
      </c>
      <c r="N18" s="8">
        <f>1000*J18/(L18*K18)</f>
        <v>0.12259418509418488</v>
      </c>
      <c r="O18" s="17"/>
    </row>
    <row r="19" spans="1:15" ht="12.75">
      <c r="A19" s="5" t="str">
        <f>A18</f>
        <v>WR-94</v>
      </c>
      <c r="B19" s="5" t="s">
        <v>23</v>
      </c>
      <c r="C19" s="5" t="s">
        <v>18</v>
      </c>
      <c r="D19" s="6">
        <v>0.3506944444444444</v>
      </c>
      <c r="E19" s="6">
        <v>0.40625</v>
      </c>
      <c r="F19" s="7">
        <v>516470</v>
      </c>
      <c r="G19" s="7">
        <v>146.637</v>
      </c>
      <c r="H19" s="7">
        <v>147.923</v>
      </c>
      <c r="I19" s="5">
        <f>H19-G19</f>
        <v>1.2860000000000014</v>
      </c>
      <c r="J19" s="5">
        <f>I19-'WR-96'!I22</f>
        <v>1.2515</v>
      </c>
      <c r="K19" s="5">
        <v>16.61</v>
      </c>
      <c r="L19" s="5">
        <v>120</v>
      </c>
      <c r="M19" s="8">
        <f>1000*I19/(L19*K19)</f>
        <v>0.6451936584386923</v>
      </c>
      <c r="N19" s="8">
        <f>1000*J19/(L19*K19)</f>
        <v>0.6278848083483846</v>
      </c>
      <c r="O19" s="17"/>
    </row>
    <row r="20" spans="1:15" ht="12.75">
      <c r="A20" s="5" t="str">
        <f>A19</f>
        <v>WR-94</v>
      </c>
      <c r="B20" s="5" t="s">
        <v>30</v>
      </c>
      <c r="C20" s="5" t="s">
        <v>18</v>
      </c>
      <c r="D20" s="6">
        <v>0.3506944444444444</v>
      </c>
      <c r="E20" s="6">
        <v>0.40625</v>
      </c>
      <c r="F20" s="5">
        <v>516471</v>
      </c>
      <c r="G20" s="7">
        <v>147.225</v>
      </c>
      <c r="H20" s="7">
        <v>148.402</v>
      </c>
      <c r="I20" s="5">
        <f>H20-G20</f>
        <v>1.1769999999999925</v>
      </c>
      <c r="J20" s="5">
        <f>I20-'WR-96'!I22</f>
        <v>1.1424999999999912</v>
      </c>
      <c r="K20" s="5">
        <v>16.96</v>
      </c>
      <c r="L20" s="5">
        <v>120</v>
      </c>
      <c r="M20" s="8">
        <f>1000*I20/(L20*K20)</f>
        <v>0.5783215408804995</v>
      </c>
      <c r="N20" s="8">
        <f>1000*J20/(L20*K20)</f>
        <v>0.5613698899371026</v>
      </c>
      <c r="O20" s="19">
        <f>P24/P25</f>
        <v>0.20303854572378344</v>
      </c>
    </row>
    <row r="23" ht="18">
      <c r="A23" s="24"/>
    </row>
    <row r="24" spans="12:16" ht="12.75">
      <c r="L24" s="5" t="s">
        <v>168</v>
      </c>
      <c r="P24" s="8">
        <f>AVERAGE(N17:N18)</f>
        <v>0.12073227221753109</v>
      </c>
    </row>
    <row r="25" spans="12:16" ht="12.75">
      <c r="L25" s="5" t="s">
        <v>169</v>
      </c>
      <c r="P25" s="8">
        <f>AVERAGE(N19:N20)</f>
        <v>0.5946273491427436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256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255</v>
      </c>
      <c r="B6" s="2"/>
      <c r="C6" s="2"/>
      <c r="D6" s="2"/>
      <c r="E6" s="2"/>
      <c r="F6" s="2" t="s">
        <v>253</v>
      </c>
      <c r="G6" s="2"/>
      <c r="H6" s="2"/>
      <c r="I6" s="2"/>
      <c r="J6" s="2"/>
      <c r="K6" s="2"/>
      <c r="L6" s="2"/>
      <c r="M6" s="20"/>
    </row>
    <row r="7" spans="1:13" ht="12.75">
      <c r="A7" s="2" t="s">
        <v>252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258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254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246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186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271</v>
      </c>
      <c r="B15" s="5" t="s">
        <v>174</v>
      </c>
      <c r="C15" s="5" t="s">
        <v>18</v>
      </c>
      <c r="D15" s="6">
        <v>0.41041666666666665</v>
      </c>
      <c r="E15" s="6">
        <v>0.46597222222222223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120</v>
      </c>
      <c r="M15" s="8">
        <v>1.17</v>
      </c>
      <c r="N15" s="5" t="s">
        <v>19</v>
      </c>
      <c r="O15" s="12" t="s">
        <v>19</v>
      </c>
    </row>
    <row r="16" spans="1:15" ht="12.75">
      <c r="A16" s="5" t="str">
        <f>A15</f>
        <v>WR-95</v>
      </c>
      <c r="B16" s="5" t="s">
        <v>175</v>
      </c>
      <c r="C16" s="5" t="s">
        <v>20</v>
      </c>
      <c r="D16" s="6">
        <v>0.41041666666666665</v>
      </c>
      <c r="E16" s="6">
        <v>0.46597222222222223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120</v>
      </c>
      <c r="M16" s="8">
        <v>0.697</v>
      </c>
      <c r="N16" s="5" t="s">
        <v>19</v>
      </c>
      <c r="O16" s="15">
        <f>M16/M15</f>
        <v>0.5957264957264957</v>
      </c>
    </row>
    <row r="17" spans="1:15" ht="12.75">
      <c r="A17" s="5" t="str">
        <f>A16</f>
        <v>WR-95</v>
      </c>
      <c r="B17" s="5" t="s">
        <v>21</v>
      </c>
      <c r="C17" s="5" t="s">
        <v>20</v>
      </c>
      <c r="D17" s="6">
        <v>0.41041666666666665</v>
      </c>
      <c r="E17" s="6">
        <v>0.46597222222222223</v>
      </c>
      <c r="F17" s="7">
        <v>516472</v>
      </c>
      <c r="G17" s="7">
        <v>146.617</v>
      </c>
      <c r="H17" s="7">
        <v>147.044</v>
      </c>
      <c r="I17" s="5">
        <f>H17-G17</f>
        <v>0.4270000000000209</v>
      </c>
      <c r="J17" s="5">
        <f>I17-'WR-96'!I22</f>
        <v>0.3925000000000196</v>
      </c>
      <c r="K17" s="5">
        <v>16.79</v>
      </c>
      <c r="L17" s="5">
        <v>120</v>
      </c>
      <c r="M17" s="8">
        <f>1000*I17/(L17*K17)</f>
        <v>0.211931705380197</v>
      </c>
      <c r="N17" s="8">
        <f>1000*J17/(L17*K17)</f>
        <v>0.19480841770896348</v>
      </c>
      <c r="O17" s="17"/>
    </row>
    <row r="18" spans="1:15" ht="12.75">
      <c r="A18" s="5" t="str">
        <f>A17</f>
        <v>WR-95</v>
      </c>
      <c r="B18" s="5" t="s">
        <v>22</v>
      </c>
      <c r="C18" s="5" t="s">
        <v>20</v>
      </c>
      <c r="D18" s="6">
        <v>0.41041666666666665</v>
      </c>
      <c r="E18" s="6">
        <v>0.46597222222222223</v>
      </c>
      <c r="F18" s="5">
        <v>516473</v>
      </c>
      <c r="G18" s="5">
        <v>143.331</v>
      </c>
      <c r="H18" s="5">
        <v>143.718</v>
      </c>
      <c r="I18" s="5">
        <f>H18-G18</f>
        <v>0.38700000000000045</v>
      </c>
      <c r="J18" s="5">
        <f>I18-'WR-96'!I22</f>
        <v>0.35249999999999915</v>
      </c>
      <c r="K18" s="5">
        <v>16.28</v>
      </c>
      <c r="L18" s="5">
        <v>120</v>
      </c>
      <c r="M18" s="8">
        <f>1000*I18/(L18*K18)</f>
        <v>0.19809582309582333</v>
      </c>
      <c r="N18" s="8">
        <f>1000*J18/(L18*K18)</f>
        <v>0.1804361179361175</v>
      </c>
      <c r="O18" s="17"/>
    </row>
    <row r="19" spans="1:15" ht="12.75">
      <c r="A19" s="5" t="str">
        <f>A18</f>
        <v>WR-95</v>
      </c>
      <c r="B19" s="5" t="s">
        <v>23</v>
      </c>
      <c r="C19" s="5" t="s">
        <v>18</v>
      </c>
      <c r="D19" s="6">
        <v>0.41041666666666665</v>
      </c>
      <c r="E19" s="6">
        <v>0.46597222222222223</v>
      </c>
      <c r="F19" s="7">
        <v>516474</v>
      </c>
      <c r="G19" s="7">
        <v>147.636</v>
      </c>
      <c r="H19" s="7">
        <v>148.828</v>
      </c>
      <c r="I19" s="5">
        <f>H19-G19</f>
        <v>1.1920000000000073</v>
      </c>
      <c r="J19" s="5">
        <f>I19-'WR-96'!I22</f>
        <v>1.157500000000006</v>
      </c>
      <c r="K19" s="5">
        <v>16.61</v>
      </c>
      <c r="L19" s="5">
        <v>120</v>
      </c>
      <c r="M19" s="8">
        <f>1000*I19/(L19*K19)</f>
        <v>0.598033313265105</v>
      </c>
      <c r="N19" s="8">
        <f>1000*J19/(L19*K19)</f>
        <v>0.5807244631747973</v>
      </c>
      <c r="O19" s="17"/>
    </row>
    <row r="20" spans="1:15" ht="12.75">
      <c r="A20" s="5" t="str">
        <f>A19</f>
        <v>WR-95</v>
      </c>
      <c r="B20" s="5" t="s">
        <v>30</v>
      </c>
      <c r="C20" s="5" t="s">
        <v>18</v>
      </c>
      <c r="D20" s="6">
        <v>0.41041666666666665</v>
      </c>
      <c r="E20" s="6">
        <v>0.46597222222222223</v>
      </c>
      <c r="F20" s="5">
        <v>516475</v>
      </c>
      <c r="G20" s="7">
        <v>144.975</v>
      </c>
      <c r="H20" s="7">
        <v>146.058</v>
      </c>
      <c r="I20" s="5">
        <f>H20-G20</f>
        <v>1.0829999999999984</v>
      </c>
      <c r="J20" s="5">
        <f>I20-'WR-96'!I22</f>
        <v>1.048499999999997</v>
      </c>
      <c r="K20" s="5">
        <v>16.96</v>
      </c>
      <c r="L20" s="5">
        <v>120</v>
      </c>
      <c r="M20" s="8">
        <f>1000*I20/(L20*K20)</f>
        <v>0.5321344339622633</v>
      </c>
      <c r="N20" s="8">
        <f>1000*J20/(L20*K20)</f>
        <v>0.5151827830188664</v>
      </c>
      <c r="O20" s="19">
        <f>P24/P25</f>
        <v>0.34240537869275983</v>
      </c>
    </row>
    <row r="23" ht="18">
      <c r="A23" s="24"/>
    </row>
    <row r="24" spans="12:16" ht="12.75">
      <c r="L24" s="5" t="s">
        <v>168</v>
      </c>
      <c r="P24" s="8">
        <f>AVERAGE(N17:N18)</f>
        <v>0.1876222678225405</v>
      </c>
    </row>
    <row r="25" spans="12:16" ht="12.75">
      <c r="L25" s="5" t="s">
        <v>169</v>
      </c>
      <c r="P25" s="8">
        <f>AVERAGE(N19:N20)</f>
        <v>0.5479536230968318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J32" sqref="J32"/>
    </sheetView>
  </sheetViews>
  <sheetFormatPr defaultColWidth="9.140625" defaultRowHeight="12.75"/>
  <cols>
    <col min="1" max="6" width="9.140625" style="5" customWidth="1"/>
    <col min="7" max="7" width="11.421875" style="5" customWidth="1"/>
    <col min="8" max="8" width="12.140625" style="5" customWidth="1"/>
    <col min="9" max="9" width="10.421875" style="5" customWidth="1"/>
    <col min="10" max="10" width="14.00390625" style="5" customWidth="1"/>
    <col min="11" max="11" width="14.7109375" style="5" customWidth="1"/>
    <col min="12" max="12" width="13.57421875" style="5" customWidth="1"/>
    <col min="13" max="16384" width="9.140625" style="5" customWidth="1"/>
  </cols>
  <sheetData>
    <row r="1" spans="1:13" ht="12.75">
      <c r="A1" s="2" t="s">
        <v>256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242</v>
      </c>
      <c r="B6" s="2"/>
      <c r="C6" s="2"/>
      <c r="D6" s="2"/>
      <c r="E6" s="2"/>
      <c r="F6" s="2" t="s">
        <v>183</v>
      </c>
      <c r="G6" s="2"/>
      <c r="H6" s="2"/>
      <c r="I6" s="2"/>
      <c r="J6" s="2"/>
      <c r="K6" s="2"/>
      <c r="L6" s="2"/>
      <c r="M6" s="20"/>
    </row>
    <row r="7" spans="1:13" ht="12.75">
      <c r="A7" s="2" t="s">
        <v>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162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127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163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9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</row>
    <row r="15" spans="1:13" ht="12.75">
      <c r="A15" s="5" t="s">
        <v>272</v>
      </c>
      <c r="B15" s="5" t="s">
        <v>71</v>
      </c>
      <c r="C15" s="5" t="s">
        <v>18</v>
      </c>
      <c r="D15" s="6"/>
      <c r="E15" s="6"/>
      <c r="F15" s="5" t="s">
        <v>19</v>
      </c>
      <c r="G15" s="5" t="s">
        <v>19</v>
      </c>
      <c r="H15" s="5" t="s">
        <v>19</v>
      </c>
      <c r="I15" s="5" t="s">
        <v>19</v>
      </c>
      <c r="M15" s="8"/>
    </row>
    <row r="16" spans="1:13" ht="12.75">
      <c r="A16" s="5" t="str">
        <f>A15</f>
        <v>WR-96</v>
      </c>
      <c r="B16" s="5" t="s">
        <v>72</v>
      </c>
      <c r="C16" s="5" t="s">
        <v>20</v>
      </c>
      <c r="D16" s="6"/>
      <c r="E16" s="6"/>
      <c r="F16" s="5" t="s">
        <v>19</v>
      </c>
      <c r="G16" s="5" t="s">
        <v>19</v>
      </c>
      <c r="H16" s="5" t="s">
        <v>19</v>
      </c>
      <c r="I16" s="5" t="s">
        <v>19</v>
      </c>
      <c r="M16" s="8"/>
    </row>
    <row r="17" spans="1:13" ht="12.75">
      <c r="A17" s="5" t="str">
        <f>A16</f>
        <v>WR-96</v>
      </c>
      <c r="B17" s="5" t="s">
        <v>21</v>
      </c>
      <c r="C17" s="5" t="s">
        <v>20</v>
      </c>
      <c r="D17" s="6"/>
      <c r="E17" s="6"/>
      <c r="F17" s="23">
        <v>516476</v>
      </c>
      <c r="G17" s="5">
        <v>148.492</v>
      </c>
      <c r="H17" s="5">
        <v>148.521</v>
      </c>
      <c r="I17" s="5">
        <f>H17-G17</f>
        <v>0.028999999999996362</v>
      </c>
      <c r="M17" s="8"/>
    </row>
    <row r="18" spans="1:13" ht="12.75">
      <c r="A18" s="5" t="str">
        <f>A17</f>
        <v>WR-96</v>
      </c>
      <c r="B18" s="5" t="s">
        <v>22</v>
      </c>
      <c r="C18" s="5" t="s">
        <v>20</v>
      </c>
      <c r="D18" s="6"/>
      <c r="E18" s="6"/>
      <c r="F18" s="23">
        <v>516477</v>
      </c>
      <c r="G18" s="5">
        <v>148.474</v>
      </c>
      <c r="H18" s="5">
        <v>148.508</v>
      </c>
      <c r="I18" s="5">
        <f>H18-G18</f>
        <v>0.034000000000020236</v>
      </c>
      <c r="M18" s="8"/>
    </row>
    <row r="19" spans="1:13" ht="12.75">
      <c r="A19" s="5" t="str">
        <f>A18</f>
        <v>WR-96</v>
      </c>
      <c r="B19" s="5" t="s">
        <v>23</v>
      </c>
      <c r="C19" s="5" t="s">
        <v>18</v>
      </c>
      <c r="D19" s="6"/>
      <c r="E19" s="6"/>
      <c r="F19" s="23">
        <v>516478</v>
      </c>
      <c r="G19" s="5">
        <v>144.902</v>
      </c>
      <c r="H19" s="5">
        <v>144.939</v>
      </c>
      <c r="I19" s="5">
        <f>H19-G19</f>
        <v>0.03700000000000614</v>
      </c>
      <c r="M19" s="8"/>
    </row>
    <row r="20" spans="1:13" ht="12.75">
      <c r="A20" s="5" t="str">
        <f>A19</f>
        <v>WR-96</v>
      </c>
      <c r="B20" s="5" t="s">
        <v>30</v>
      </c>
      <c r="C20" s="5" t="s">
        <v>18</v>
      </c>
      <c r="D20" s="6"/>
      <c r="E20" s="6"/>
      <c r="F20" s="23">
        <v>516479</v>
      </c>
      <c r="G20" s="5">
        <v>144.007</v>
      </c>
      <c r="H20" s="5">
        <v>144.045</v>
      </c>
      <c r="I20" s="5">
        <f>H20-G20</f>
        <v>0.03799999999998249</v>
      </c>
      <c r="M20" s="8"/>
    </row>
    <row r="22" spans="9:10" ht="12.75">
      <c r="I22" s="5">
        <f>AVERAGE(I17:I20)</f>
        <v>0.03450000000000131</v>
      </c>
      <c r="J22" s="5" t="s">
        <v>167</v>
      </c>
    </row>
    <row r="23" ht="18">
      <c r="A23" s="24"/>
    </row>
    <row r="25" ht="23.25">
      <c r="A25" s="25" t="s">
        <v>164</v>
      </c>
    </row>
  </sheetData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256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261</v>
      </c>
      <c r="B6" s="2"/>
      <c r="C6" s="2"/>
      <c r="D6" s="2"/>
      <c r="E6" s="2"/>
      <c r="F6" s="2" t="s">
        <v>201</v>
      </c>
      <c r="G6" s="2"/>
      <c r="H6" s="2"/>
      <c r="I6" s="2"/>
      <c r="J6" s="2"/>
      <c r="K6" s="2"/>
      <c r="L6" s="2"/>
      <c r="M6" s="20"/>
    </row>
    <row r="7" spans="1:13" ht="12.75">
      <c r="A7" s="2" t="s">
        <v>260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264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262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246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263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273</v>
      </c>
      <c r="B15" s="5" t="s">
        <v>174</v>
      </c>
      <c r="C15" s="5" t="s">
        <v>18</v>
      </c>
      <c r="D15" s="6">
        <v>0.48125</v>
      </c>
      <c r="E15" s="6">
        <v>0.49513888888888885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20</v>
      </c>
      <c r="M15" s="8">
        <v>4.83</v>
      </c>
      <c r="N15" s="5" t="s">
        <v>19</v>
      </c>
      <c r="O15" s="12" t="s">
        <v>19</v>
      </c>
    </row>
    <row r="16" spans="1:15" ht="12.75">
      <c r="A16" s="5" t="str">
        <f>A15</f>
        <v>WR-97</v>
      </c>
      <c r="B16" s="5" t="s">
        <v>175</v>
      </c>
      <c r="C16" s="5" t="s">
        <v>20</v>
      </c>
      <c r="D16" s="6">
        <v>0.48125</v>
      </c>
      <c r="E16" s="6">
        <v>0.49513888888888885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20</v>
      </c>
      <c r="M16" s="8">
        <v>0.96</v>
      </c>
      <c r="N16" s="5" t="s">
        <v>19</v>
      </c>
      <c r="O16" s="15">
        <f>M16/M15</f>
        <v>0.19875776397515527</v>
      </c>
    </row>
    <row r="17" spans="1:15" ht="12.75">
      <c r="A17" s="5" t="str">
        <f>A16</f>
        <v>WR-97</v>
      </c>
      <c r="B17" s="5" t="s">
        <v>21</v>
      </c>
      <c r="C17" s="5" t="s">
        <v>20</v>
      </c>
      <c r="D17" s="6">
        <v>0.48125</v>
      </c>
      <c r="E17" s="6">
        <v>0.49513888888888885</v>
      </c>
      <c r="F17" s="7">
        <v>516480</v>
      </c>
      <c r="G17" s="7">
        <v>143.404</v>
      </c>
      <c r="H17" s="7">
        <v>143.612</v>
      </c>
      <c r="I17" s="5">
        <f>H17-G17</f>
        <v>0.2079999999999984</v>
      </c>
      <c r="J17" s="5">
        <f>I17-'WR-100'!I22</f>
        <v>0.17499999999999716</v>
      </c>
      <c r="K17" s="5">
        <v>16.79</v>
      </c>
      <c r="L17" s="5">
        <v>20</v>
      </c>
      <c r="M17" s="8">
        <f>1000*I17/(L17*K17)</f>
        <v>0.6194163192376368</v>
      </c>
      <c r="N17" s="8">
        <f>1000*J17/(L17*K17)</f>
        <v>0.5211435378201227</v>
      </c>
      <c r="O17" s="17"/>
    </row>
    <row r="18" spans="1:15" ht="12.75">
      <c r="A18" s="5" t="str">
        <f>A17</f>
        <v>WR-97</v>
      </c>
      <c r="B18" s="5" t="s">
        <v>22</v>
      </c>
      <c r="C18" s="5" t="s">
        <v>20</v>
      </c>
      <c r="D18" s="6">
        <v>0.48125</v>
      </c>
      <c r="E18" s="6">
        <v>0.49513888888888885</v>
      </c>
      <c r="F18" s="5">
        <v>516481</v>
      </c>
      <c r="G18" s="5">
        <v>143.258</v>
      </c>
      <c r="H18" s="5">
        <v>143.495</v>
      </c>
      <c r="I18" s="5">
        <f>H18-G18</f>
        <v>0.23699999999999477</v>
      </c>
      <c r="J18" s="5">
        <f>I18-'WR-100'!I22</f>
        <v>0.20399999999999352</v>
      </c>
      <c r="K18" s="5">
        <v>16.28</v>
      </c>
      <c r="L18" s="5">
        <v>20</v>
      </c>
      <c r="M18" s="8">
        <f>1000*I18/(L18*K18)</f>
        <v>0.7278869778869618</v>
      </c>
      <c r="N18" s="8">
        <f>1000*J18/(L18*K18)</f>
        <v>0.6265356265356066</v>
      </c>
      <c r="O18" s="17"/>
    </row>
    <row r="19" spans="1:15" ht="12.75">
      <c r="A19" s="5" t="str">
        <f>A18</f>
        <v>WR-97</v>
      </c>
      <c r="B19" s="5" t="s">
        <v>23</v>
      </c>
      <c r="C19" s="5" t="s">
        <v>18</v>
      </c>
      <c r="D19" s="6">
        <v>0.48125</v>
      </c>
      <c r="E19" s="6">
        <v>0.49513888888888885</v>
      </c>
      <c r="F19" s="7">
        <v>516485</v>
      </c>
      <c r="G19" s="7">
        <v>146.25</v>
      </c>
      <c r="H19" s="7">
        <v>148.185</v>
      </c>
      <c r="I19" s="5">
        <f>H19-G19</f>
        <v>1.9350000000000023</v>
      </c>
      <c r="J19" s="5">
        <f>I19-'WR-100'!I22</f>
        <v>1.902000000000001</v>
      </c>
      <c r="K19" s="5">
        <v>16.61</v>
      </c>
      <c r="L19" s="5">
        <v>20</v>
      </c>
      <c r="M19" s="8">
        <f>1000*I19/(L19*K19)</f>
        <v>5.824804334738117</v>
      </c>
      <c r="N19" s="8">
        <f>1000*J19/(L19*K19)</f>
        <v>5.7254665863937415</v>
      </c>
      <c r="O19" s="17"/>
    </row>
    <row r="20" spans="1:15" ht="12.75">
      <c r="A20" s="5" t="str">
        <f>A19</f>
        <v>WR-97</v>
      </c>
      <c r="B20" s="5" t="s">
        <v>30</v>
      </c>
      <c r="C20" s="5" t="s">
        <v>18</v>
      </c>
      <c r="D20" s="6">
        <v>0.48125</v>
      </c>
      <c r="E20" s="6">
        <v>0.49513888888888885</v>
      </c>
      <c r="F20" s="5">
        <v>516486</v>
      </c>
      <c r="G20" s="7">
        <v>145.595</v>
      </c>
      <c r="H20" s="7">
        <v>147.4</v>
      </c>
      <c r="I20" s="5">
        <f>H20-G20</f>
        <v>1.8050000000000068</v>
      </c>
      <c r="J20" s="5">
        <f>I20-'WR-100'!I22</f>
        <v>1.7720000000000056</v>
      </c>
      <c r="K20" s="5">
        <v>16.96</v>
      </c>
      <c r="L20" s="5">
        <v>20</v>
      </c>
      <c r="M20" s="8">
        <f>1000*I20/(L20*K20)</f>
        <v>5.3213443396226605</v>
      </c>
      <c r="N20" s="8">
        <f>1000*J20/(L20*K20)</f>
        <v>5.2240566037736</v>
      </c>
      <c r="O20" s="19">
        <f>P24/P25</f>
        <v>0.1048154467024047</v>
      </c>
    </row>
    <row r="21" ht="12.75">
      <c r="F21" s="26"/>
    </row>
    <row r="23" ht="18">
      <c r="A23" s="24"/>
    </row>
    <row r="24" spans="12:16" ht="12.75">
      <c r="L24" s="5" t="s">
        <v>168</v>
      </c>
      <c r="P24" s="8">
        <f>AVERAGE(N17:N18)</f>
        <v>0.5738395821778646</v>
      </c>
    </row>
    <row r="25" spans="12:16" ht="12.75">
      <c r="L25" s="5" t="s">
        <v>169</v>
      </c>
      <c r="P25" s="8">
        <f>AVERAGE(N19:N20)</f>
        <v>5.47476159508367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256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261</v>
      </c>
      <c r="B6" s="2"/>
      <c r="C6" s="2"/>
      <c r="D6" s="2"/>
      <c r="E6" s="2"/>
      <c r="F6" s="2" t="s">
        <v>201</v>
      </c>
      <c r="G6" s="2"/>
      <c r="H6" s="2"/>
      <c r="I6" s="2"/>
      <c r="J6" s="2"/>
      <c r="K6" s="2"/>
      <c r="L6" s="2"/>
      <c r="M6" s="20"/>
    </row>
    <row r="7" spans="1:13" ht="12.75">
      <c r="A7" s="2" t="s">
        <v>260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265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262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246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263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274</v>
      </c>
      <c r="B15" s="5" t="s">
        <v>174</v>
      </c>
      <c r="C15" s="5" t="s">
        <v>18</v>
      </c>
      <c r="D15" s="6">
        <v>0.4993055555555555</v>
      </c>
      <c r="E15" s="6">
        <v>0.5159722222222222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20</v>
      </c>
      <c r="M15" s="8">
        <v>5.42</v>
      </c>
      <c r="N15" s="5" t="s">
        <v>19</v>
      </c>
      <c r="O15" s="12" t="s">
        <v>19</v>
      </c>
    </row>
    <row r="16" spans="1:15" ht="12.75">
      <c r="A16" s="5" t="str">
        <f>A15</f>
        <v>WR-98</v>
      </c>
      <c r="B16" s="5" t="s">
        <v>175</v>
      </c>
      <c r="C16" s="5" t="s">
        <v>20</v>
      </c>
      <c r="D16" s="6">
        <v>0.4993055555555555</v>
      </c>
      <c r="E16" s="6">
        <v>0.5159722222222222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20</v>
      </c>
      <c r="M16" s="8">
        <v>1.05</v>
      </c>
      <c r="N16" s="5" t="s">
        <v>19</v>
      </c>
      <c r="O16" s="15">
        <f>M16/M15</f>
        <v>0.1937269372693727</v>
      </c>
    </row>
    <row r="17" spans="1:15" ht="12.75">
      <c r="A17" s="5" t="str">
        <f>A16</f>
        <v>WR-98</v>
      </c>
      <c r="B17" s="5" t="s">
        <v>21</v>
      </c>
      <c r="C17" s="5" t="s">
        <v>20</v>
      </c>
      <c r="D17" s="6">
        <v>0.4993055555555555</v>
      </c>
      <c r="E17" s="6">
        <v>0.5159722222222222</v>
      </c>
      <c r="F17" s="7">
        <v>516487</v>
      </c>
      <c r="G17" s="7">
        <v>145.519</v>
      </c>
      <c r="H17" s="7">
        <v>145.785</v>
      </c>
      <c r="I17" s="5">
        <f>H17-G17</f>
        <v>0.26599999999999113</v>
      </c>
      <c r="J17" s="5">
        <f>I17-'WR-100'!I22</f>
        <v>0.23299999999998988</v>
      </c>
      <c r="K17" s="5">
        <v>16.79</v>
      </c>
      <c r="L17" s="5">
        <v>20</v>
      </c>
      <c r="M17" s="8">
        <f>1000*I17/(L17*K17)</f>
        <v>0.7921381774865729</v>
      </c>
      <c r="N17" s="8">
        <f>1000*J17/(L17*K17)</f>
        <v>0.6938653960690587</v>
      </c>
      <c r="O17" s="17"/>
    </row>
    <row r="18" spans="1:15" ht="12.75">
      <c r="A18" s="5" t="str">
        <f>A17</f>
        <v>WR-98</v>
      </c>
      <c r="B18" s="5" t="s">
        <v>22</v>
      </c>
      <c r="C18" s="5" t="s">
        <v>20</v>
      </c>
      <c r="D18" s="6">
        <v>0.4993055555555555</v>
      </c>
      <c r="E18" s="6">
        <v>0.5159722222222222</v>
      </c>
      <c r="F18" s="5">
        <v>516488</v>
      </c>
      <c r="G18" s="5">
        <v>143.48</v>
      </c>
      <c r="H18" s="5">
        <v>143.756</v>
      </c>
      <c r="I18" s="5">
        <f>H18-G18</f>
        <v>0.27600000000001046</v>
      </c>
      <c r="J18" s="5">
        <f>I18-'WR-100'!I22</f>
        <v>0.2430000000000092</v>
      </c>
      <c r="K18" s="5">
        <v>16.28</v>
      </c>
      <c r="L18" s="5">
        <v>20</v>
      </c>
      <c r="M18" s="8">
        <f>1000*I18/(L18*K18)</f>
        <v>0.8476658476658797</v>
      </c>
      <c r="N18" s="8">
        <f>1000*J18/(L18*K18)</f>
        <v>0.7463144963145245</v>
      </c>
      <c r="O18" s="17"/>
    </row>
    <row r="19" spans="1:15" ht="12.75">
      <c r="A19" s="5" t="str">
        <f>A18</f>
        <v>WR-98</v>
      </c>
      <c r="B19" s="5" t="s">
        <v>23</v>
      </c>
      <c r="C19" s="5" t="s">
        <v>18</v>
      </c>
      <c r="D19" s="6">
        <v>0.4993055555555555</v>
      </c>
      <c r="E19" s="6">
        <v>0.5159722222222222</v>
      </c>
      <c r="F19" s="7">
        <v>516489</v>
      </c>
      <c r="G19" s="7">
        <v>142.348</v>
      </c>
      <c r="H19" s="7">
        <v>144.794</v>
      </c>
      <c r="I19" s="5">
        <f>H19-G19</f>
        <v>2.445999999999998</v>
      </c>
      <c r="J19" s="5">
        <f>I19-'WR-100'!I22</f>
        <v>2.4129999999999967</v>
      </c>
      <c r="K19" s="5">
        <v>16.61</v>
      </c>
      <c r="L19" s="5">
        <v>20</v>
      </c>
      <c r="M19" s="8">
        <f>1000*I19/(L19*K19)</f>
        <v>7.363034316676695</v>
      </c>
      <c r="N19" s="8">
        <f>1000*J19/(L19*K19)</f>
        <v>7.26369656833232</v>
      </c>
      <c r="O19" s="17"/>
    </row>
    <row r="20" spans="1:15" ht="12.75">
      <c r="A20" s="5" t="str">
        <f>A19</f>
        <v>WR-98</v>
      </c>
      <c r="B20" s="5" t="s">
        <v>30</v>
      </c>
      <c r="C20" s="5" t="s">
        <v>18</v>
      </c>
      <c r="D20" s="6">
        <v>0.4993055555555555</v>
      </c>
      <c r="E20" s="6">
        <v>0.5159722222222222</v>
      </c>
      <c r="F20" s="7">
        <v>516490</v>
      </c>
      <c r="G20" s="7">
        <v>143.177</v>
      </c>
      <c r="H20" s="7">
        <v>145.554</v>
      </c>
      <c r="I20" s="5">
        <f>H20-G20</f>
        <v>2.3770000000000095</v>
      </c>
      <c r="J20" s="5">
        <f>I20-'WR-100'!I22</f>
        <v>2.3440000000000083</v>
      </c>
      <c r="K20" s="5">
        <v>16.96</v>
      </c>
      <c r="L20" s="5">
        <v>20</v>
      </c>
      <c r="M20" s="8">
        <f>1000*I20/(L20*K20)</f>
        <v>7.00766509433965</v>
      </c>
      <c r="N20" s="8">
        <f>1000*J20/(L20*K20)</f>
        <v>6.91037735849059</v>
      </c>
      <c r="O20" s="19">
        <f>P24/P25</f>
        <v>0.10160663051560621</v>
      </c>
    </row>
    <row r="23" ht="18">
      <c r="A23" s="24"/>
    </row>
    <row r="24" spans="12:16" ht="12.75">
      <c r="L24" s="5" t="s">
        <v>168</v>
      </c>
      <c r="P24" s="8">
        <f>AVERAGE(N17:N18)</f>
        <v>0.7200899461917916</v>
      </c>
    </row>
    <row r="25" spans="12:16" ht="12.75">
      <c r="L25" s="5" t="s">
        <v>169</v>
      </c>
      <c r="P25" s="8">
        <f>AVERAGE(N19:N20)</f>
        <v>7.087036963411455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256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261</v>
      </c>
      <c r="B6" s="2"/>
      <c r="C6" s="2"/>
      <c r="D6" s="2"/>
      <c r="E6" s="2"/>
      <c r="F6" s="2" t="s">
        <v>201</v>
      </c>
      <c r="G6" s="2"/>
      <c r="H6" s="2"/>
      <c r="I6" s="2"/>
      <c r="J6" s="2"/>
      <c r="K6" s="2"/>
      <c r="L6" s="2"/>
      <c r="M6" s="20"/>
    </row>
    <row r="7" spans="1:13" ht="12.75">
      <c r="A7" s="2" t="s">
        <v>260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266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262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246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263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275</v>
      </c>
      <c r="B15" s="5" t="s">
        <v>174</v>
      </c>
      <c r="C15" s="5" t="s">
        <v>18</v>
      </c>
      <c r="D15" s="6">
        <v>0.5194444444444445</v>
      </c>
      <c r="E15" s="6">
        <v>0.5333333333333333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20</v>
      </c>
      <c r="M15" s="8">
        <v>5.1</v>
      </c>
      <c r="N15" s="5" t="s">
        <v>19</v>
      </c>
      <c r="O15" s="12" t="s">
        <v>19</v>
      </c>
    </row>
    <row r="16" spans="1:15" ht="12.75">
      <c r="A16" s="5" t="str">
        <f>A15</f>
        <v>WR-99</v>
      </c>
      <c r="B16" s="5" t="s">
        <v>175</v>
      </c>
      <c r="C16" s="5" t="s">
        <v>20</v>
      </c>
      <c r="D16" s="6">
        <v>0.5194444444444445</v>
      </c>
      <c r="E16" s="6">
        <v>0.5333333333333333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20</v>
      </c>
      <c r="M16" s="8">
        <v>1.08</v>
      </c>
      <c r="N16" s="5" t="s">
        <v>19</v>
      </c>
      <c r="O16" s="15">
        <f>M16/M15</f>
        <v>0.21176470588235297</v>
      </c>
    </row>
    <row r="17" spans="1:15" ht="12.75">
      <c r="A17" s="5" t="str">
        <f>A16</f>
        <v>WR-99</v>
      </c>
      <c r="B17" s="5" t="s">
        <v>21</v>
      </c>
      <c r="C17" s="5" t="s">
        <v>20</v>
      </c>
      <c r="D17" s="6">
        <v>0.5194444444444445</v>
      </c>
      <c r="E17" s="6">
        <v>0.5333333333333333</v>
      </c>
      <c r="F17" s="7">
        <v>516491</v>
      </c>
      <c r="G17" s="7">
        <v>141.639</v>
      </c>
      <c r="H17" s="7">
        <v>141.877</v>
      </c>
      <c r="I17" s="5">
        <f>H17-G17</f>
        <v>0.23799999999999955</v>
      </c>
      <c r="J17" s="5">
        <f>I17-'WR-100'!I22</f>
        <v>0.2049999999999983</v>
      </c>
      <c r="K17" s="5">
        <v>16.79</v>
      </c>
      <c r="L17" s="5">
        <v>20</v>
      </c>
      <c r="M17" s="8">
        <f>1000*I17/(L17*K17)</f>
        <v>0.7087552114353769</v>
      </c>
      <c r="N17" s="8">
        <f>1000*J17/(L17*K17)</f>
        <v>0.6104824300178627</v>
      </c>
      <c r="O17" s="17"/>
    </row>
    <row r="18" spans="1:15" ht="12.75">
      <c r="A18" s="5" t="str">
        <f>A17</f>
        <v>WR-99</v>
      </c>
      <c r="B18" s="5" t="s">
        <v>22</v>
      </c>
      <c r="C18" s="5" t="s">
        <v>20</v>
      </c>
      <c r="D18" s="6">
        <v>0.5194444444444445</v>
      </c>
      <c r="E18" s="6">
        <v>0.5333333333333333</v>
      </c>
      <c r="F18" s="5">
        <v>516492</v>
      </c>
      <c r="G18" s="5">
        <v>144.468</v>
      </c>
      <c r="H18" s="5">
        <v>144.72</v>
      </c>
      <c r="I18" s="5">
        <f>H18-G18</f>
        <v>0.25200000000000955</v>
      </c>
      <c r="J18" s="5">
        <f>I18-'WR-100'!I22</f>
        <v>0.2190000000000083</v>
      </c>
      <c r="K18" s="5">
        <v>16.28</v>
      </c>
      <c r="L18" s="5">
        <v>20</v>
      </c>
      <c r="M18" s="8">
        <f>1000*I18/(L18*K18)</f>
        <v>0.7739557739558033</v>
      </c>
      <c r="N18" s="8">
        <f>1000*J18/(L18*K18)</f>
        <v>0.6726044226044481</v>
      </c>
      <c r="O18" s="17"/>
    </row>
    <row r="19" spans="1:15" ht="12.75">
      <c r="A19" s="5" t="str">
        <f>A18</f>
        <v>WR-99</v>
      </c>
      <c r="B19" s="5" t="s">
        <v>23</v>
      </c>
      <c r="C19" s="5" t="s">
        <v>18</v>
      </c>
      <c r="D19" s="6">
        <v>0.5194444444444445</v>
      </c>
      <c r="E19" s="6">
        <v>0.5333333333333333</v>
      </c>
      <c r="F19" s="7">
        <v>516493</v>
      </c>
      <c r="G19" s="7">
        <v>143.378</v>
      </c>
      <c r="H19" s="7">
        <v>145.353</v>
      </c>
      <c r="I19" s="5">
        <f>H19-G19</f>
        <v>1.9750000000000227</v>
      </c>
      <c r="J19" s="5">
        <f>I19-'WR-100'!I22</f>
        <v>1.9420000000000215</v>
      </c>
      <c r="K19" s="5">
        <v>16.61</v>
      </c>
      <c r="L19" s="5">
        <v>20</v>
      </c>
      <c r="M19" s="8">
        <f>1000*I19/(L19*K19)</f>
        <v>5.945213726670749</v>
      </c>
      <c r="N19" s="8">
        <f>1000*J19/(L19*K19)</f>
        <v>5.845875978326374</v>
      </c>
      <c r="O19" s="17"/>
    </row>
    <row r="20" spans="1:15" ht="12.75">
      <c r="A20" s="5" t="str">
        <f>A19</f>
        <v>WR-99</v>
      </c>
      <c r="B20" s="5" t="s">
        <v>30</v>
      </c>
      <c r="C20" s="5" t="s">
        <v>18</v>
      </c>
      <c r="D20" s="6">
        <v>0.5194444444444445</v>
      </c>
      <c r="E20" s="6">
        <v>0.5333333333333333</v>
      </c>
      <c r="F20" s="5">
        <v>516494</v>
      </c>
      <c r="G20" s="7">
        <v>143.467</v>
      </c>
      <c r="H20" s="7">
        <v>145.318</v>
      </c>
      <c r="I20" s="5">
        <f>H20-G20</f>
        <v>1.850999999999999</v>
      </c>
      <c r="J20" s="5">
        <f>I20-'WR-100'!I22</f>
        <v>1.8179999999999978</v>
      </c>
      <c r="K20" s="5">
        <v>16.96</v>
      </c>
      <c r="L20" s="5">
        <v>20</v>
      </c>
      <c r="M20" s="8">
        <f>1000*I20/(L20*K20)</f>
        <v>5.456957547169808</v>
      </c>
      <c r="N20" s="8">
        <f>1000*J20/(L20*K20)</f>
        <v>5.359669811320748</v>
      </c>
      <c r="O20" s="19">
        <f>P24/P25</f>
        <v>0.114504628039427</v>
      </c>
    </row>
    <row r="23" ht="18">
      <c r="A23" s="24"/>
    </row>
    <row r="24" spans="12:16" ht="12.75">
      <c r="L24" s="5" t="s">
        <v>168</v>
      </c>
      <c r="P24" s="8">
        <f>AVERAGE(N17:N18)</f>
        <v>0.6415434263111555</v>
      </c>
    </row>
    <row r="25" spans="12:16" ht="12.75">
      <c r="L25" s="5" t="s">
        <v>169</v>
      </c>
      <c r="P25" s="8">
        <f>AVERAGE(N19:N20)</f>
        <v>5.602772894823561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J32" sqref="J32"/>
    </sheetView>
  </sheetViews>
  <sheetFormatPr defaultColWidth="9.140625" defaultRowHeight="12.75"/>
  <cols>
    <col min="1" max="6" width="9.140625" style="5" customWidth="1"/>
    <col min="7" max="7" width="11.421875" style="5" customWidth="1"/>
    <col min="8" max="8" width="12.140625" style="5" customWidth="1"/>
    <col min="9" max="9" width="10.421875" style="5" customWidth="1"/>
    <col min="10" max="10" width="14.00390625" style="5" customWidth="1"/>
    <col min="11" max="11" width="14.7109375" style="5" customWidth="1"/>
    <col min="12" max="12" width="13.57421875" style="5" customWidth="1"/>
    <col min="13" max="16384" width="9.140625" style="5" customWidth="1"/>
  </cols>
  <sheetData>
    <row r="1" spans="1:13" ht="12.75">
      <c r="A1" s="2" t="s">
        <v>256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242</v>
      </c>
      <c r="B6" s="2"/>
      <c r="C6" s="2"/>
      <c r="D6" s="2"/>
      <c r="E6" s="2"/>
      <c r="F6" s="2" t="s">
        <v>183</v>
      </c>
      <c r="G6" s="2"/>
      <c r="H6" s="2"/>
      <c r="I6" s="2"/>
      <c r="J6" s="2"/>
      <c r="K6" s="2"/>
      <c r="L6" s="2"/>
      <c r="M6" s="20"/>
    </row>
    <row r="7" spans="1:13" ht="12.75">
      <c r="A7" s="2" t="s">
        <v>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162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127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163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9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</row>
    <row r="15" spans="1:13" ht="12.75">
      <c r="A15" s="5" t="s">
        <v>276</v>
      </c>
      <c r="B15" s="5" t="s">
        <v>71</v>
      </c>
      <c r="C15" s="5" t="s">
        <v>18</v>
      </c>
      <c r="D15" s="6"/>
      <c r="E15" s="6"/>
      <c r="F15" s="5" t="s">
        <v>19</v>
      </c>
      <c r="G15" s="5" t="s">
        <v>19</v>
      </c>
      <c r="H15" s="5" t="s">
        <v>19</v>
      </c>
      <c r="I15" s="5" t="s">
        <v>19</v>
      </c>
      <c r="M15" s="8"/>
    </row>
    <row r="16" spans="1:13" ht="12.75">
      <c r="A16" s="5" t="str">
        <f>A15</f>
        <v>WR-100</v>
      </c>
      <c r="B16" s="5" t="s">
        <v>72</v>
      </c>
      <c r="C16" s="5" t="s">
        <v>20</v>
      </c>
      <c r="D16" s="6"/>
      <c r="E16" s="6"/>
      <c r="F16" s="5" t="s">
        <v>19</v>
      </c>
      <c r="G16" s="5" t="s">
        <v>19</v>
      </c>
      <c r="H16" s="5" t="s">
        <v>19</v>
      </c>
      <c r="I16" s="5" t="s">
        <v>19</v>
      </c>
      <c r="M16" s="8"/>
    </row>
    <row r="17" spans="1:13" ht="12.75">
      <c r="A17" s="5" t="str">
        <f>A16</f>
        <v>WR-100</v>
      </c>
      <c r="B17" s="5" t="s">
        <v>21</v>
      </c>
      <c r="C17" s="5" t="s">
        <v>20</v>
      </c>
      <c r="D17" s="6"/>
      <c r="E17" s="6"/>
      <c r="F17" s="23">
        <v>516495</v>
      </c>
      <c r="G17" s="5">
        <v>143.595</v>
      </c>
      <c r="H17" s="5">
        <v>143.621</v>
      </c>
      <c r="I17" s="5">
        <f>H17-G17</f>
        <v>0.02600000000001046</v>
      </c>
      <c r="M17" s="8"/>
    </row>
    <row r="18" spans="1:13" ht="12.75">
      <c r="A18" s="5" t="str">
        <f>A17</f>
        <v>WR-100</v>
      </c>
      <c r="B18" s="5" t="s">
        <v>22</v>
      </c>
      <c r="C18" s="5" t="s">
        <v>20</v>
      </c>
      <c r="D18" s="6"/>
      <c r="E18" s="6"/>
      <c r="F18" s="23">
        <v>516496</v>
      </c>
      <c r="G18" s="5">
        <v>144.417</v>
      </c>
      <c r="H18" s="5">
        <v>144.452</v>
      </c>
      <c r="I18" s="5">
        <f>H18-G18</f>
        <v>0.03499999999999659</v>
      </c>
      <c r="M18" s="8"/>
    </row>
    <row r="19" spans="1:13" ht="12.75">
      <c r="A19" s="5" t="str">
        <f>A18</f>
        <v>WR-100</v>
      </c>
      <c r="B19" s="5" t="s">
        <v>23</v>
      </c>
      <c r="C19" s="5" t="s">
        <v>18</v>
      </c>
      <c r="D19" s="6"/>
      <c r="E19" s="6"/>
      <c r="F19" s="23">
        <v>516497</v>
      </c>
      <c r="G19" s="5">
        <v>144.335</v>
      </c>
      <c r="H19" s="5">
        <v>144.363</v>
      </c>
      <c r="I19" s="5">
        <f>H19-G19</f>
        <v>0.027999999999991587</v>
      </c>
      <c r="M19" s="8"/>
    </row>
    <row r="20" spans="1:13" ht="12.75">
      <c r="A20" s="5" t="str">
        <f>A19</f>
        <v>WR-100</v>
      </c>
      <c r="B20" s="5" t="s">
        <v>30</v>
      </c>
      <c r="C20" s="5" t="s">
        <v>18</v>
      </c>
      <c r="D20" s="6"/>
      <c r="E20" s="6"/>
      <c r="F20" s="23">
        <v>516498</v>
      </c>
      <c r="G20" s="5">
        <v>145.107</v>
      </c>
      <c r="H20" s="5">
        <v>145.15</v>
      </c>
      <c r="I20" s="5">
        <f>H20-G20</f>
        <v>0.043000000000006366</v>
      </c>
      <c r="M20" s="8"/>
    </row>
    <row r="22" spans="9:10" ht="12.75">
      <c r="I22" s="5">
        <f>AVERAGE(I17:I20)</f>
        <v>0.03300000000000125</v>
      </c>
      <c r="J22" s="5" t="s">
        <v>167</v>
      </c>
    </row>
    <row r="23" ht="18">
      <c r="A23" s="24"/>
    </row>
    <row r="25" ht="23.25">
      <c r="A25" s="25" t="s">
        <v>164</v>
      </c>
    </row>
  </sheetData>
  <printOptions/>
  <pageMargins left="0.75" right="0.75" top="1" bottom="1" header="0.5" footer="0.5"/>
  <pageSetup fitToHeight="1" fitToWidth="1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5" ht="12.7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12.75">
      <c r="A2" s="3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9"/>
    </row>
    <row r="3" spans="1:15" ht="12.75">
      <c r="A3" s="3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"/>
    </row>
    <row r="4" spans="1:15" ht="12.75">
      <c r="A4" s="3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9"/>
    </row>
    <row r="5" spans="1:15" ht="12.75">
      <c r="A5" s="3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9"/>
    </row>
    <row r="6" spans="1:15" ht="12.75">
      <c r="A6" s="3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9"/>
    </row>
    <row r="7" spans="1:15" ht="12.75">
      <c r="A7" s="32" t="s">
        <v>83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9"/>
    </row>
    <row r="8" spans="1:15" ht="12.75">
      <c r="A8" s="32" t="s">
        <v>80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9"/>
    </row>
    <row r="9" spans="1:15" ht="12.75">
      <c r="A9" s="32" t="s">
        <v>81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9"/>
    </row>
    <row r="10" spans="1:15" ht="12.75">
      <c r="A10" s="2" t="s">
        <v>62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5" ht="13.5" thickBot="1">
      <c r="A11" s="3" t="s">
        <v>82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0"/>
    </row>
    <row r="13" ht="12.75">
      <c r="A13" s="11"/>
    </row>
    <row r="14" spans="1:15" ht="38.25">
      <c r="A14" s="11" t="s">
        <v>3</v>
      </c>
      <c r="B14" s="11" t="s">
        <v>4</v>
      </c>
      <c r="C14" s="1" t="s">
        <v>5</v>
      </c>
      <c r="D14" s="11" t="s">
        <v>6</v>
      </c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" t="s">
        <v>12</v>
      </c>
      <c r="K14" s="1" t="s">
        <v>13</v>
      </c>
      <c r="L14" s="1" t="s">
        <v>14</v>
      </c>
      <c r="M14" s="1" t="s">
        <v>15</v>
      </c>
      <c r="N14" s="1" t="s">
        <v>16</v>
      </c>
      <c r="O14" s="1" t="s">
        <v>17</v>
      </c>
    </row>
    <row r="15" spans="1:15" ht="12.75">
      <c r="A15" s="5" t="s">
        <v>88</v>
      </c>
      <c r="B15" s="5" t="s">
        <v>71</v>
      </c>
      <c r="C15" s="5" t="s">
        <v>18</v>
      </c>
      <c r="D15" s="6">
        <v>0.6131944444444445</v>
      </c>
      <c r="E15" s="6">
        <v>0.6034722222222222</v>
      </c>
      <c r="F15" s="12" t="s">
        <v>19</v>
      </c>
      <c r="G15" s="12" t="s">
        <v>19</v>
      </c>
      <c r="H15" s="12" t="s">
        <v>19</v>
      </c>
      <c r="I15" s="12" t="s">
        <v>19</v>
      </c>
      <c r="J15" s="12" t="s">
        <v>19</v>
      </c>
      <c r="K15" s="13">
        <v>1.7</v>
      </c>
      <c r="L15" s="12">
        <v>20</v>
      </c>
      <c r="M15" s="5">
        <v>4.95</v>
      </c>
      <c r="N15" s="12" t="s">
        <v>19</v>
      </c>
      <c r="O15" s="12" t="s">
        <v>19</v>
      </c>
    </row>
    <row r="16" spans="1:15" ht="12.75">
      <c r="A16" s="5" t="str">
        <f>A15</f>
        <v>WR-41</v>
      </c>
      <c r="B16" s="5" t="s">
        <v>72</v>
      </c>
      <c r="C16" s="5" t="s">
        <v>20</v>
      </c>
      <c r="D16" s="6">
        <v>0.6131944444444445</v>
      </c>
      <c r="E16" s="6">
        <v>0.6034722222222222</v>
      </c>
      <c r="F16" s="12" t="s">
        <v>19</v>
      </c>
      <c r="G16" s="12" t="s">
        <v>19</v>
      </c>
      <c r="H16" s="12" t="s">
        <v>19</v>
      </c>
      <c r="I16" s="12" t="s">
        <v>19</v>
      </c>
      <c r="J16" s="12" t="s">
        <v>19</v>
      </c>
      <c r="K16" s="13">
        <v>1.7</v>
      </c>
      <c r="L16" s="12">
        <v>20</v>
      </c>
      <c r="M16" s="5">
        <v>1.03</v>
      </c>
      <c r="N16" s="12" t="s">
        <v>19</v>
      </c>
      <c r="O16" s="15">
        <f>M16/M15</f>
        <v>0.2080808080808081</v>
      </c>
    </row>
    <row r="17" spans="1:15" ht="12.75">
      <c r="A17" s="5" t="str">
        <f>A15</f>
        <v>WR-41</v>
      </c>
      <c r="B17" s="5" t="s">
        <v>21</v>
      </c>
      <c r="C17" s="5" t="s">
        <v>20</v>
      </c>
      <c r="D17" s="6">
        <v>0.6131944444444445</v>
      </c>
      <c r="E17" s="6">
        <v>0.6034722222222222</v>
      </c>
      <c r="F17" s="16" t="s">
        <v>84</v>
      </c>
      <c r="G17" s="5">
        <v>144.81</v>
      </c>
      <c r="H17" s="4">
        <v>145.042</v>
      </c>
      <c r="I17" s="4">
        <f>H17-G17</f>
        <v>0.23199999999999932</v>
      </c>
      <c r="J17" s="5">
        <f>I17-'WR-44'!I22</f>
        <v>0.1877500000000012</v>
      </c>
      <c r="K17" s="13">
        <v>16.21</v>
      </c>
      <c r="L17" s="18">
        <v>20</v>
      </c>
      <c r="M17" s="8">
        <f>1000*I17/(L17*K17)</f>
        <v>0.7156076495990108</v>
      </c>
      <c r="N17" s="8">
        <f>1000*J17/(L17*K17)</f>
        <v>0.579117828500929</v>
      </c>
      <c r="O17" s="17"/>
    </row>
    <row r="18" spans="1:15" ht="12.75">
      <c r="A18" s="5" t="str">
        <f>A15</f>
        <v>WR-41</v>
      </c>
      <c r="B18" s="5" t="s">
        <v>22</v>
      </c>
      <c r="C18" s="5" t="s">
        <v>20</v>
      </c>
      <c r="D18" s="6">
        <v>0.6131944444444445</v>
      </c>
      <c r="E18" s="6">
        <v>0.6034722222222222</v>
      </c>
      <c r="F18" s="16" t="s">
        <v>85</v>
      </c>
      <c r="G18" s="5">
        <v>147.41</v>
      </c>
      <c r="H18" s="4">
        <v>147.654</v>
      </c>
      <c r="I18" s="4">
        <f>H18-G18</f>
        <v>0.24399999999999977</v>
      </c>
      <c r="J18" s="5">
        <f>I18-'WR-44'!I22</f>
        <v>0.19975000000000165</v>
      </c>
      <c r="K18" s="13">
        <v>16.51</v>
      </c>
      <c r="L18" s="18">
        <v>20</v>
      </c>
      <c r="M18" s="8">
        <f>1000*I18/(L18*K18)</f>
        <v>0.7389460932768012</v>
      </c>
      <c r="N18" s="8">
        <f>1000*J18/(L18*K18)</f>
        <v>0.6049364021805016</v>
      </c>
      <c r="O18" s="17"/>
    </row>
    <row r="19" spans="1:15" ht="12.75">
      <c r="A19" s="5" t="str">
        <f>A15</f>
        <v>WR-41</v>
      </c>
      <c r="B19" s="5" t="s">
        <v>23</v>
      </c>
      <c r="C19" s="5" t="s">
        <v>18</v>
      </c>
      <c r="D19" s="6">
        <v>0.6131944444444445</v>
      </c>
      <c r="E19" s="6">
        <v>0.6034722222222222</v>
      </c>
      <c r="F19" s="16" t="s">
        <v>86</v>
      </c>
      <c r="G19" s="5">
        <v>148.796</v>
      </c>
      <c r="H19" s="4">
        <v>150.711</v>
      </c>
      <c r="I19" s="4">
        <f>H19-G19</f>
        <v>1.9150000000000205</v>
      </c>
      <c r="J19" s="5">
        <f>I19-'WR-44'!I22</f>
        <v>1.8707500000000223</v>
      </c>
      <c r="K19" s="13">
        <v>16.86</v>
      </c>
      <c r="L19" s="18">
        <v>20</v>
      </c>
      <c r="M19" s="8">
        <f>1000*I19/(L19*K19)</f>
        <v>5.679122182680962</v>
      </c>
      <c r="N19" s="8">
        <f>1000*J19/(L19*K19)</f>
        <v>5.54789442467385</v>
      </c>
      <c r="O19" s="17"/>
    </row>
    <row r="20" spans="1:15" ht="12.75">
      <c r="A20" s="5" t="str">
        <f>A15</f>
        <v>WR-41</v>
      </c>
      <c r="B20" s="5" t="s">
        <v>30</v>
      </c>
      <c r="C20" s="5" t="s">
        <v>18</v>
      </c>
      <c r="D20" s="6">
        <v>0.6131944444444445</v>
      </c>
      <c r="E20" s="6">
        <v>0.6034722222222222</v>
      </c>
      <c r="F20" s="16" t="s">
        <v>166</v>
      </c>
      <c r="G20" s="4">
        <v>148.889</v>
      </c>
      <c r="H20" s="4">
        <v>150.555</v>
      </c>
      <c r="I20" s="4">
        <f>H20-G20</f>
        <v>1.6659999999999968</v>
      </c>
      <c r="J20" s="5">
        <f>I20-'WR-44'!I22</f>
        <v>1.6217499999999987</v>
      </c>
      <c r="K20" s="13">
        <v>16.73</v>
      </c>
      <c r="L20" s="18">
        <v>20</v>
      </c>
      <c r="M20" s="8">
        <f>1000*I20/(L20*K20)</f>
        <v>4.97907949790794</v>
      </c>
      <c r="N20" s="8">
        <f>1000*J20/(L20*K20)</f>
        <v>4.846832038254628</v>
      </c>
      <c r="O20" s="19">
        <f>P24/P25</f>
        <v>0.11390912833581675</v>
      </c>
    </row>
    <row r="24" spans="12:16" ht="12.75">
      <c r="L24" s="5" t="s">
        <v>168</v>
      </c>
      <c r="P24" s="8">
        <f>AVERAGE(N17:N18)</f>
        <v>0.5920271153407153</v>
      </c>
    </row>
    <row r="25" spans="12:16" ht="12.75">
      <c r="L25" s="5" t="s">
        <v>169</v>
      </c>
      <c r="P25" s="8">
        <f>AVERAGE(N19:N20)</f>
        <v>5.197363231464239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5" ht="12.75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ht="12.75">
      <c r="A2" s="3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9"/>
    </row>
    <row r="3" spans="1:15" ht="12.75">
      <c r="A3" s="3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"/>
    </row>
    <row r="4" spans="1:15" ht="12.75">
      <c r="A4" s="3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9"/>
    </row>
    <row r="5" spans="1:15" ht="12.75">
      <c r="A5" s="3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9"/>
    </row>
    <row r="6" spans="1:15" ht="12.75">
      <c r="A6" s="3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9"/>
    </row>
    <row r="7" spans="1:15" ht="12.75">
      <c r="A7" s="32" t="s">
        <v>83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9"/>
    </row>
    <row r="8" spans="1:15" ht="12.75">
      <c r="A8" s="32" t="s">
        <v>89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9"/>
    </row>
    <row r="9" spans="1:15" ht="12.75">
      <c r="A9" s="32" t="s">
        <v>81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9"/>
    </row>
    <row r="10" spans="1:15" ht="12.75">
      <c r="A10" s="2" t="s">
        <v>62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9"/>
    </row>
    <row r="11" spans="1:15" ht="13.5" thickBot="1">
      <c r="A11" s="3" t="s">
        <v>90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0"/>
    </row>
    <row r="13" ht="12.75">
      <c r="A13" s="11"/>
    </row>
    <row r="14" spans="1:15" ht="38.25">
      <c r="A14" s="11" t="s">
        <v>3</v>
      </c>
      <c r="B14" s="11" t="s">
        <v>4</v>
      </c>
      <c r="C14" s="1" t="s">
        <v>5</v>
      </c>
      <c r="D14" s="11" t="s">
        <v>6</v>
      </c>
      <c r="E14" s="11" t="s">
        <v>7</v>
      </c>
      <c r="F14" s="11" t="s">
        <v>8</v>
      </c>
      <c r="G14" s="11" t="s">
        <v>9</v>
      </c>
      <c r="H14" s="11" t="s">
        <v>10</v>
      </c>
      <c r="I14" s="11" t="s">
        <v>11</v>
      </c>
      <c r="J14" s="1" t="s">
        <v>12</v>
      </c>
      <c r="K14" s="1" t="s">
        <v>13</v>
      </c>
      <c r="L14" s="1" t="s">
        <v>14</v>
      </c>
      <c r="M14" s="1" t="s">
        <v>15</v>
      </c>
      <c r="N14" s="1" t="s">
        <v>16</v>
      </c>
      <c r="O14" s="1" t="s">
        <v>17</v>
      </c>
    </row>
    <row r="15" spans="1:15" ht="12.75">
      <c r="A15" s="5" t="s">
        <v>110</v>
      </c>
      <c r="B15" s="5" t="s">
        <v>71</v>
      </c>
      <c r="C15" s="5" t="s">
        <v>18</v>
      </c>
      <c r="D15" s="6">
        <v>0.6701388888888888</v>
      </c>
      <c r="E15" s="6">
        <v>0.6840277777777778</v>
      </c>
      <c r="F15" s="12" t="s">
        <v>19</v>
      </c>
      <c r="G15" s="12" t="s">
        <v>19</v>
      </c>
      <c r="H15" s="12" t="s">
        <v>19</v>
      </c>
      <c r="I15" s="12" t="s">
        <v>19</v>
      </c>
      <c r="J15" s="12" t="s">
        <v>19</v>
      </c>
      <c r="K15" s="13">
        <v>1.7</v>
      </c>
      <c r="L15" s="12">
        <v>20</v>
      </c>
      <c r="M15" s="5">
        <v>5.13</v>
      </c>
      <c r="N15" s="12" t="s">
        <v>19</v>
      </c>
      <c r="O15" s="12" t="s">
        <v>19</v>
      </c>
    </row>
    <row r="16" spans="1:15" ht="12.75">
      <c r="A16" s="5" t="str">
        <f>A15</f>
        <v>WR-42</v>
      </c>
      <c r="B16" s="5" t="s">
        <v>72</v>
      </c>
      <c r="C16" s="5" t="s">
        <v>20</v>
      </c>
      <c r="D16" s="6">
        <v>0.6701388888888888</v>
      </c>
      <c r="E16" s="6">
        <v>0.6840277777777778</v>
      </c>
      <c r="F16" s="12" t="s">
        <v>19</v>
      </c>
      <c r="G16" s="12" t="s">
        <v>19</v>
      </c>
      <c r="H16" s="12" t="s">
        <v>19</v>
      </c>
      <c r="I16" s="12" t="s">
        <v>19</v>
      </c>
      <c r="J16" s="12" t="s">
        <v>19</v>
      </c>
      <c r="K16" s="13">
        <v>1.7</v>
      </c>
      <c r="L16" s="12">
        <v>20</v>
      </c>
      <c r="M16" s="5">
        <v>1.58</v>
      </c>
      <c r="N16" s="12" t="s">
        <v>19</v>
      </c>
      <c r="O16" s="15">
        <f>M16/M15</f>
        <v>0.3079922027290449</v>
      </c>
    </row>
    <row r="17" spans="1:15" ht="12.75">
      <c r="A17" s="5" t="str">
        <f>A15</f>
        <v>WR-42</v>
      </c>
      <c r="B17" s="5" t="s">
        <v>21</v>
      </c>
      <c r="C17" s="5" t="s">
        <v>20</v>
      </c>
      <c r="D17" s="6">
        <v>0.6701388888888888</v>
      </c>
      <c r="E17" s="6">
        <v>0.6840277777777778</v>
      </c>
      <c r="F17" s="16" t="s">
        <v>91</v>
      </c>
      <c r="G17" s="5">
        <v>147.244</v>
      </c>
      <c r="H17" s="4">
        <v>147.604</v>
      </c>
      <c r="I17" s="5">
        <f>H17-G17</f>
        <v>0.36000000000001364</v>
      </c>
      <c r="J17" s="5">
        <f>I17-'WR-44'!I22</f>
        <v>0.3157500000000155</v>
      </c>
      <c r="K17" s="13">
        <v>16.21</v>
      </c>
      <c r="L17" s="18">
        <v>20</v>
      </c>
      <c r="M17" s="8">
        <f>1000*I17/(L17*K17)</f>
        <v>1.1104256631709242</v>
      </c>
      <c r="N17" s="8">
        <f>1000*J17/(L17*K17)</f>
        <v>0.9739358420728423</v>
      </c>
      <c r="O17" s="17"/>
    </row>
    <row r="18" spans="1:15" ht="12.75">
      <c r="A18" s="5" t="str">
        <f>A15</f>
        <v>WR-42</v>
      </c>
      <c r="B18" s="5" t="s">
        <v>22</v>
      </c>
      <c r="C18" s="5" t="s">
        <v>20</v>
      </c>
      <c r="D18" s="6">
        <v>0.6701388888888888</v>
      </c>
      <c r="E18" s="6">
        <v>0.6840277777777778</v>
      </c>
      <c r="F18" s="16" t="s">
        <v>92</v>
      </c>
      <c r="G18" s="5">
        <v>145.939</v>
      </c>
      <c r="H18" s="4">
        <v>146.303</v>
      </c>
      <c r="I18" s="5">
        <f>H18-G18</f>
        <v>0.3640000000000043</v>
      </c>
      <c r="J18" s="5">
        <f>I18-'WR-44'!I22</f>
        <v>0.3197500000000062</v>
      </c>
      <c r="K18" s="13">
        <v>16.51</v>
      </c>
      <c r="L18" s="18">
        <v>20</v>
      </c>
      <c r="M18" s="8">
        <f>1000*I18/(L18*K18)</f>
        <v>1.1023622047244224</v>
      </c>
      <c r="N18" s="8">
        <f>1000*J18/(L18*K18)</f>
        <v>0.9683525136281228</v>
      </c>
      <c r="O18" s="17"/>
    </row>
    <row r="19" spans="1:15" ht="12.75">
      <c r="A19" s="5" t="str">
        <f>A15</f>
        <v>WR-42</v>
      </c>
      <c r="B19" s="5" t="s">
        <v>23</v>
      </c>
      <c r="C19" s="5" t="s">
        <v>18</v>
      </c>
      <c r="D19" s="6">
        <v>0.6701388888888888</v>
      </c>
      <c r="E19" s="6">
        <v>0.6840277777777778</v>
      </c>
      <c r="F19" s="16" t="s">
        <v>93</v>
      </c>
      <c r="G19" s="5">
        <v>147.954</v>
      </c>
      <c r="H19" s="4">
        <v>149.581</v>
      </c>
      <c r="I19" s="5">
        <f>H19-G19</f>
        <v>1.6269999999999811</v>
      </c>
      <c r="J19" s="5">
        <f>I19-'WR-44'!I22</f>
        <v>1.582749999999983</v>
      </c>
      <c r="K19" s="13">
        <v>16.86</v>
      </c>
      <c r="L19" s="18">
        <v>20</v>
      </c>
      <c r="M19" s="8">
        <f>1000*I19/(L19*K19)</f>
        <v>4.825029655990455</v>
      </c>
      <c r="N19" s="8">
        <f>1000*J19/(L19*K19)</f>
        <v>4.6938018979833425</v>
      </c>
      <c r="O19" s="17"/>
    </row>
    <row r="20" spans="1:15" ht="12.75">
      <c r="A20" s="5" t="str">
        <f>A15</f>
        <v>WR-42</v>
      </c>
      <c r="B20" s="5" t="s">
        <v>30</v>
      </c>
      <c r="C20" s="5" t="s">
        <v>18</v>
      </c>
      <c r="D20" s="6">
        <v>0.6701388888888888</v>
      </c>
      <c r="E20" s="6">
        <v>0.6840277777777778</v>
      </c>
      <c r="F20" s="16" t="s">
        <v>94</v>
      </c>
      <c r="G20" s="4">
        <v>144.504</v>
      </c>
      <c r="H20" s="4">
        <v>146.04</v>
      </c>
      <c r="I20" s="5">
        <f>H20-G20</f>
        <v>1.5360000000000014</v>
      </c>
      <c r="J20" s="5">
        <f>I20-'WR-44'!I22</f>
        <v>1.4917500000000032</v>
      </c>
      <c r="K20" s="13">
        <v>16.73</v>
      </c>
      <c r="L20" s="18">
        <v>20</v>
      </c>
      <c r="M20" s="8">
        <f>1000*I20/(L20*K20)</f>
        <v>4.590555887627021</v>
      </c>
      <c r="N20" s="8">
        <f>1000*J20/(L20*K20)</f>
        <v>4.4583084279737095</v>
      </c>
      <c r="O20" s="19">
        <f>P24/P25</f>
        <v>0.21222300502565858</v>
      </c>
    </row>
    <row r="24" spans="12:16" ht="12.75">
      <c r="L24" s="5" t="s">
        <v>168</v>
      </c>
      <c r="P24" s="8">
        <f>AVERAGE(N17:N18)</f>
        <v>0.9711441778504826</v>
      </c>
    </row>
    <row r="25" spans="12:16" ht="12.75">
      <c r="L25" s="5" t="s">
        <v>169</v>
      </c>
      <c r="P25" s="8">
        <f>AVERAGE(N19:N20)</f>
        <v>4.576055162978526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J32" sqref="J32"/>
    </sheetView>
  </sheetViews>
  <sheetFormatPr defaultColWidth="9.140625" defaultRowHeight="12.75"/>
  <cols>
    <col min="1" max="16384" width="9.140625" style="5" customWidth="1"/>
  </cols>
  <sheetData>
    <row r="1" spans="1:13" ht="12.75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0"/>
    </row>
    <row r="2" spans="1:13" ht="12.7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/>
    </row>
    <row r="3" spans="1:13" ht="12.7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0"/>
    </row>
    <row r="4" spans="1:1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0"/>
    </row>
    <row r="5" spans="1:13" ht="12.7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0"/>
    </row>
    <row r="6" spans="1:13" ht="12.75">
      <c r="A6" s="2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0"/>
    </row>
    <row r="7" spans="1:13" ht="12.75">
      <c r="A7" s="2" t="s">
        <v>83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0"/>
    </row>
    <row r="8" spans="1:13" ht="12.75">
      <c r="A8" s="2" t="s">
        <v>95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0"/>
    </row>
    <row r="9" spans="1:13" ht="12.75">
      <c r="A9" s="2" t="s">
        <v>81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0"/>
    </row>
    <row r="10" spans="1:13" ht="12.75">
      <c r="A10" s="2" t="s">
        <v>62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</row>
    <row r="11" spans="1:13" ht="13.5" thickBot="1">
      <c r="A11" s="21" t="s">
        <v>96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ht="13.5" thickTop="1"/>
    <row r="14" spans="1:15" ht="12.75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5" t="s">
        <v>9</v>
      </c>
      <c r="H14" s="5" t="s">
        <v>10</v>
      </c>
      <c r="I14" s="5" t="s">
        <v>11</v>
      </c>
      <c r="J14" s="5" t="s">
        <v>12</v>
      </c>
      <c r="K14" s="5" t="s">
        <v>13</v>
      </c>
      <c r="L14" s="5" t="s">
        <v>14</v>
      </c>
      <c r="M14" s="5" t="s">
        <v>15</v>
      </c>
      <c r="N14" s="5" t="s">
        <v>16</v>
      </c>
      <c r="O14" s="5" t="s">
        <v>17</v>
      </c>
    </row>
    <row r="15" spans="1:15" ht="12.75">
      <c r="A15" s="5" t="s">
        <v>111</v>
      </c>
      <c r="B15" s="5" t="s">
        <v>71</v>
      </c>
      <c r="C15" s="5" t="s">
        <v>18</v>
      </c>
      <c r="D15" s="6">
        <v>0.6916666666666668</v>
      </c>
      <c r="E15" s="6">
        <v>0.7055555555555556</v>
      </c>
      <c r="F15" s="5" t="s">
        <v>19</v>
      </c>
      <c r="G15" s="5" t="s">
        <v>19</v>
      </c>
      <c r="H15" s="5" t="s">
        <v>19</v>
      </c>
      <c r="I15" s="5" t="s">
        <v>19</v>
      </c>
      <c r="J15" s="5" t="s">
        <v>19</v>
      </c>
      <c r="K15" s="5">
        <v>1.7</v>
      </c>
      <c r="L15" s="5">
        <v>21</v>
      </c>
      <c r="M15" s="5">
        <v>5.15</v>
      </c>
      <c r="N15" s="5" t="s">
        <v>19</v>
      </c>
      <c r="O15" s="12" t="s">
        <v>19</v>
      </c>
    </row>
    <row r="16" spans="1:15" ht="12.75">
      <c r="A16" s="5" t="str">
        <f>A15</f>
        <v>WR-43</v>
      </c>
      <c r="B16" s="5" t="s">
        <v>72</v>
      </c>
      <c r="C16" s="5" t="s">
        <v>20</v>
      </c>
      <c r="D16" s="6">
        <v>0.6916666666666668</v>
      </c>
      <c r="E16" s="6">
        <v>0.7055555555555556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>
        <v>1.7</v>
      </c>
      <c r="L16" s="5">
        <v>21</v>
      </c>
      <c r="M16" s="5">
        <v>1.65</v>
      </c>
      <c r="N16" s="5" t="s">
        <v>19</v>
      </c>
      <c r="O16" s="15">
        <f>M16/M15</f>
        <v>0.3203883495145631</v>
      </c>
    </row>
    <row r="17" spans="1:15" ht="12.75">
      <c r="A17" s="5" t="str">
        <f>A15</f>
        <v>WR-43</v>
      </c>
      <c r="B17" s="5" t="s">
        <v>21</v>
      </c>
      <c r="C17" s="5" t="s">
        <v>20</v>
      </c>
      <c r="D17" s="6">
        <v>0.6916666666666668</v>
      </c>
      <c r="E17" s="6">
        <v>0.7055555555555556</v>
      </c>
      <c r="F17" s="5">
        <v>516263</v>
      </c>
      <c r="G17" s="5">
        <v>145.026</v>
      </c>
      <c r="H17" s="5">
        <v>145.412</v>
      </c>
      <c r="I17" s="5">
        <f>H17-G17</f>
        <v>0.3859999999999957</v>
      </c>
      <c r="J17" s="5">
        <f>I17-'WR-44'!I22</f>
        <v>0.34174999999999756</v>
      </c>
      <c r="K17" s="5">
        <v>16.21</v>
      </c>
      <c r="L17" s="5">
        <v>20</v>
      </c>
      <c r="M17" s="8">
        <f>1000*I17/(L17*K17)</f>
        <v>1.1906230721776545</v>
      </c>
      <c r="N17" s="8">
        <f>1000*J17/(L17*K17)</f>
        <v>1.054133251079573</v>
      </c>
      <c r="O17" s="17"/>
    </row>
    <row r="18" spans="1:15" ht="12.75">
      <c r="A18" s="5" t="str">
        <f>A15</f>
        <v>WR-43</v>
      </c>
      <c r="B18" s="5" t="s">
        <v>22</v>
      </c>
      <c r="C18" s="5" t="s">
        <v>20</v>
      </c>
      <c r="D18" s="6">
        <v>0.6916666666666668</v>
      </c>
      <c r="E18" s="6">
        <v>0.7055555555555556</v>
      </c>
      <c r="F18" s="5">
        <v>516264</v>
      </c>
      <c r="G18" s="5">
        <v>148.131</v>
      </c>
      <c r="H18" s="5">
        <v>148.547</v>
      </c>
      <c r="I18" s="5">
        <f>H18-G18</f>
        <v>0.4159999999999968</v>
      </c>
      <c r="J18" s="5">
        <f>I18-'WR-44'!I22</f>
        <v>0.3717499999999987</v>
      </c>
      <c r="K18" s="5">
        <v>16.51</v>
      </c>
      <c r="L18" s="5">
        <v>20</v>
      </c>
      <c r="M18" s="8">
        <f>1000*I18/(L18*K18)</f>
        <v>1.2598425196850296</v>
      </c>
      <c r="N18" s="8">
        <f>1000*J18/(L18*K18)</f>
        <v>1.12583282858873</v>
      </c>
      <c r="O18" s="17"/>
    </row>
    <row r="19" spans="1:15" ht="12.75">
      <c r="A19" s="5" t="str">
        <f>A15</f>
        <v>WR-43</v>
      </c>
      <c r="B19" s="5" t="s">
        <v>23</v>
      </c>
      <c r="C19" s="5" t="s">
        <v>18</v>
      </c>
      <c r="D19" s="6">
        <v>0.6916666666666668</v>
      </c>
      <c r="E19" s="6">
        <v>0.7055555555555556</v>
      </c>
      <c r="F19" s="5">
        <v>516265</v>
      </c>
      <c r="G19" s="5">
        <v>145.601</v>
      </c>
      <c r="H19" s="5">
        <v>147.373</v>
      </c>
      <c r="I19" s="5">
        <f>H19-G19</f>
        <v>1.7719999999999914</v>
      </c>
      <c r="J19" s="5">
        <f>I19-'WR-44'!I22</f>
        <v>1.7277499999999932</v>
      </c>
      <c r="K19" s="5">
        <v>16.86</v>
      </c>
      <c r="L19" s="5">
        <v>20</v>
      </c>
      <c r="M19" s="8">
        <f>1000*I19/(L19*K19)</f>
        <v>5.2550415183866885</v>
      </c>
      <c r="N19" s="8">
        <f>1000*J19/(L19*K19)</f>
        <v>5.123813760379576</v>
      </c>
      <c r="O19" s="17"/>
    </row>
    <row r="20" spans="1:15" ht="12.75">
      <c r="A20" s="5" t="str">
        <f>A15</f>
        <v>WR-43</v>
      </c>
      <c r="B20" s="5" t="s">
        <v>30</v>
      </c>
      <c r="C20" s="5" t="s">
        <v>18</v>
      </c>
      <c r="D20" s="6">
        <v>0.6916666666666668</v>
      </c>
      <c r="E20" s="6">
        <v>0.7055555555555556</v>
      </c>
      <c r="F20" s="5">
        <v>516266</v>
      </c>
      <c r="G20" s="5">
        <v>148.165</v>
      </c>
      <c r="H20" s="5">
        <v>149.742</v>
      </c>
      <c r="I20" s="5">
        <f>H20-G20</f>
        <v>1.5769999999999982</v>
      </c>
      <c r="J20" s="5">
        <f>I20-'WR-44'!I22</f>
        <v>1.53275</v>
      </c>
      <c r="K20" s="5">
        <v>16.73</v>
      </c>
      <c r="L20" s="5">
        <v>20</v>
      </c>
      <c r="M20" s="8">
        <f>1000*I20/(L20*K20)</f>
        <v>4.713090257023306</v>
      </c>
      <c r="N20" s="8">
        <f>1000*J20/(L20*K20)</f>
        <v>4.580842797369994</v>
      </c>
      <c r="O20" s="19">
        <f>P24/P25</f>
        <v>0.22463093533459563</v>
      </c>
    </row>
    <row r="24" spans="12:16" ht="12.75">
      <c r="L24" s="5" t="s">
        <v>168</v>
      </c>
      <c r="P24" s="8">
        <f>AVERAGE(N17:N18)</f>
        <v>1.0899830398341515</v>
      </c>
    </row>
    <row r="25" spans="12:16" ht="12.75">
      <c r="L25" s="5" t="s">
        <v>169</v>
      </c>
      <c r="P25" s="8">
        <f>AVERAGE(N19:N20)</f>
        <v>4.852328278874785</v>
      </c>
    </row>
  </sheetData>
  <printOptions/>
  <pageMargins left="0.75" right="0.75" top="1" bottom="1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jdonaldson</dc:creator>
  <cp:keywords/>
  <dc:description/>
  <cp:lastModifiedBy>jdonaldson</cp:lastModifiedBy>
  <cp:lastPrinted>2005-09-15T18:00:56Z</cp:lastPrinted>
  <dcterms:created xsi:type="dcterms:W3CDTF">2005-06-13T21:10:17Z</dcterms:created>
  <dcterms:modified xsi:type="dcterms:W3CDTF">2006-04-03T17:27:23Z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