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erilis\Documents\PERC\"/>
    </mc:Choice>
  </mc:AlternateContent>
  <xr:revisionPtr revIDLastSave="0" documentId="13_ncr:1_{92DDF996-D215-4B1B-8220-15A3AD5DAEEF}" xr6:coauthVersionLast="45" xr6:coauthVersionMax="45" xr10:uidLastSave="{00000000-0000-0000-0000-000000000000}"/>
  <bookViews>
    <workbookView xWindow="-120" yWindow="-120" windowWidth="20730" windowHeight="11160" tabRatio="782" xr2:uid="{51DE2CF5-007F-40B7-8B74-F1BD59026B9B}"/>
  </bookViews>
  <sheets>
    <sheet name="Cover Page" sheetId="29" r:id="rId1"/>
    <sheet name="Table of Contents" sheetId="30" r:id="rId2"/>
    <sheet name="Aerosol Degreaser Inh" sheetId="11" r:id="rId3"/>
    <sheet name="Aerosol Break Cleaner Inh" sheetId="12" r:id="rId4"/>
    <sheet name="Parts Cleaner Inh" sheetId="10" r:id="rId5"/>
    <sheet name="Mold Cleaner Inh" sheetId="7" r:id="rId6"/>
    <sheet name="Vandalism Remover Inh" sheetId="31" r:id="rId7"/>
    <sheet name="Liquid Marble Polish Inh" sheetId="6" r:id="rId8"/>
    <sheet name="Cutting Fluid Inh" sheetId="16" r:id="rId9"/>
    <sheet name="Aerosol Lubricant Inh" sheetId="20" r:id="rId10"/>
    <sheet name="Adhesives Inh" sheetId="14" r:id="rId11"/>
    <sheet name="Likestock Groom Inh" sheetId="19" r:id="rId12"/>
    <sheet name="Caulk Sealant Inh" sheetId="9" r:id="rId13"/>
    <sheet name="Outdoor Water Shield Inh" sheetId="18" r:id="rId14"/>
    <sheet name="Coatings and Primers Inh" sheetId="4" r:id="rId15"/>
    <sheet name="Rust Primer Inh" sheetId="17" r:id="rId16"/>
    <sheet name="Metallic Overglaze Inh" sheetId="15" r:id="rId17"/>
    <sheet name="Wax Marble Polish Inh" sheetId="8" r:id="rId18"/>
    <sheet name="Dry Cleaned Articles Inh" sheetId="25" r:id="rId19"/>
    <sheet name="Extrapolation 1" sheetId="26" r:id="rId20"/>
    <sheet name="Extrapolation 2" sheetId="27" r:id="rId21"/>
    <sheet name="Extrapolation 3" sheetId="28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31" l="1"/>
  <c r="I41" i="31"/>
  <c r="H41" i="31"/>
  <c r="J40" i="31"/>
  <c r="I40" i="31"/>
  <c r="H40" i="31"/>
  <c r="J39" i="31"/>
  <c r="I39" i="31"/>
  <c r="H39" i="31"/>
  <c r="J38" i="31"/>
  <c r="I38" i="31"/>
  <c r="H38" i="31"/>
  <c r="J37" i="31"/>
  <c r="I37" i="31"/>
  <c r="H37" i="31"/>
  <c r="J36" i="31"/>
  <c r="I36" i="31"/>
  <c r="H36" i="31"/>
  <c r="J35" i="31"/>
  <c r="I35" i="31"/>
  <c r="H35" i="31"/>
  <c r="J34" i="31"/>
  <c r="I34" i="31"/>
  <c r="H34" i="31"/>
  <c r="J33" i="31"/>
  <c r="I33" i="31"/>
  <c r="H33" i="31"/>
  <c r="J32" i="31"/>
  <c r="I32" i="31"/>
  <c r="H32" i="31"/>
  <c r="J31" i="31"/>
  <c r="I31" i="31"/>
  <c r="H31" i="31"/>
  <c r="J30" i="31"/>
  <c r="I30" i="31"/>
  <c r="H30" i="31"/>
  <c r="J29" i="31"/>
  <c r="I29" i="31"/>
  <c r="H29" i="31"/>
  <c r="J28" i="31"/>
  <c r="I28" i="31"/>
  <c r="H28" i="31"/>
  <c r="J27" i="31"/>
  <c r="I27" i="31"/>
  <c r="H27" i="31"/>
  <c r="J26" i="31"/>
  <c r="I26" i="31"/>
  <c r="H26" i="31"/>
  <c r="J25" i="31"/>
  <c r="I25" i="31"/>
  <c r="H25" i="31"/>
  <c r="J24" i="31"/>
  <c r="I24" i="31"/>
  <c r="H24" i="31"/>
  <c r="J23" i="31"/>
  <c r="I23" i="31"/>
  <c r="H23" i="31"/>
  <c r="J22" i="31"/>
  <c r="I22" i="31"/>
  <c r="H22" i="31"/>
  <c r="J21" i="31"/>
  <c r="I21" i="31"/>
  <c r="H21" i="31"/>
  <c r="J20" i="31"/>
  <c r="I20" i="31"/>
  <c r="H20" i="31"/>
  <c r="J19" i="31"/>
  <c r="I19" i="31"/>
  <c r="H19" i="31"/>
  <c r="J18" i="31"/>
  <c r="I18" i="31"/>
  <c r="H18" i="31"/>
  <c r="J17" i="31"/>
  <c r="I17" i="31"/>
  <c r="H17" i="31"/>
  <c r="J16" i="31"/>
  <c r="I16" i="31"/>
  <c r="H16" i="31"/>
  <c r="J15" i="31"/>
  <c r="I15" i="31"/>
  <c r="H15" i="31"/>
  <c r="J14" i="31"/>
  <c r="I14" i="31"/>
  <c r="H14" i="31"/>
  <c r="J13" i="31"/>
  <c r="I13" i="31"/>
  <c r="H13" i="31"/>
  <c r="J12" i="31"/>
  <c r="I12" i="31"/>
  <c r="H12" i="31"/>
  <c r="J11" i="31"/>
  <c r="I11" i="31"/>
  <c r="H11" i="31"/>
  <c r="J10" i="31"/>
  <c r="I10" i="31"/>
  <c r="H10" i="31"/>
  <c r="J9" i="31"/>
  <c r="I9" i="31"/>
  <c r="H9" i="31"/>
  <c r="J8" i="31"/>
  <c r="I8" i="31"/>
  <c r="H8" i="31"/>
  <c r="J7" i="31"/>
  <c r="I7" i="31"/>
  <c r="H7" i="31"/>
  <c r="J6" i="31"/>
  <c r="I6" i="31"/>
  <c r="H6" i="31"/>
  <c r="K3" i="31"/>
  <c r="K41" i="31" s="1"/>
  <c r="K6" i="31" l="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9" i="28" l="1"/>
  <c r="K13" i="28"/>
  <c r="K17" i="28"/>
  <c r="K21" i="28"/>
  <c r="K25" i="28"/>
  <c r="L25" i="28"/>
  <c r="L27" i="28"/>
  <c r="K29" i="28"/>
  <c r="L29" i="28"/>
  <c r="L31" i="28"/>
  <c r="K33" i="28"/>
  <c r="L35" i="28"/>
  <c r="K37" i="28"/>
  <c r="L37" i="28"/>
  <c r="K41" i="28"/>
  <c r="L41" i="28"/>
  <c r="L43" i="28"/>
  <c r="K45" i="28"/>
  <c r="L45" i="28"/>
  <c r="L47" i="28"/>
  <c r="K49" i="28"/>
  <c r="L51" i="28"/>
  <c r="K53" i="28"/>
  <c r="L53" i="28"/>
  <c r="K57" i="28"/>
  <c r="L57" i="28"/>
  <c r="L59" i="28"/>
  <c r="K7" i="28"/>
  <c r="J8" i="28"/>
  <c r="J9" i="28"/>
  <c r="J10" i="28"/>
  <c r="L10" i="28" s="1"/>
  <c r="J11" i="28"/>
  <c r="L11" i="28" s="1"/>
  <c r="J12" i="28"/>
  <c r="J13" i="28"/>
  <c r="J14" i="28"/>
  <c r="L14" i="28" s="1"/>
  <c r="J15" i="28"/>
  <c r="L15" i="28" s="1"/>
  <c r="J16" i="28"/>
  <c r="J17" i="28"/>
  <c r="J18" i="28"/>
  <c r="L18" i="28" s="1"/>
  <c r="J19" i="28"/>
  <c r="L19" i="28" s="1"/>
  <c r="J20" i="28"/>
  <c r="J21" i="28"/>
  <c r="J22" i="28"/>
  <c r="L22" i="28" s="1"/>
  <c r="J23" i="28"/>
  <c r="L23" i="28" s="1"/>
  <c r="J24" i="28"/>
  <c r="J25" i="28"/>
  <c r="J26" i="28"/>
  <c r="L26" i="28" s="1"/>
  <c r="J27" i="28"/>
  <c r="J28" i="28"/>
  <c r="J29" i="28"/>
  <c r="J30" i="28"/>
  <c r="L30" i="28" s="1"/>
  <c r="J31" i="28"/>
  <c r="J32" i="28"/>
  <c r="J33" i="28"/>
  <c r="J34" i="28"/>
  <c r="L34" i="28" s="1"/>
  <c r="J35" i="28"/>
  <c r="J36" i="28"/>
  <c r="J37" i="28"/>
  <c r="J38" i="28"/>
  <c r="L38" i="28" s="1"/>
  <c r="J39" i="28"/>
  <c r="L39" i="28" s="1"/>
  <c r="J40" i="28"/>
  <c r="J41" i="28"/>
  <c r="J42" i="28"/>
  <c r="L42" i="28" s="1"/>
  <c r="J43" i="28"/>
  <c r="J44" i="28"/>
  <c r="J45" i="28"/>
  <c r="J46" i="28"/>
  <c r="L46" i="28" s="1"/>
  <c r="J47" i="28"/>
  <c r="J48" i="28"/>
  <c r="J49" i="28"/>
  <c r="J50" i="28"/>
  <c r="L50" i="28" s="1"/>
  <c r="J51" i="28"/>
  <c r="J52" i="28"/>
  <c r="J53" i="28"/>
  <c r="J54" i="28"/>
  <c r="L54" i="28" s="1"/>
  <c r="J55" i="28"/>
  <c r="L55" i="28" s="1"/>
  <c r="J56" i="28"/>
  <c r="J57" i="28"/>
  <c r="J58" i="28"/>
  <c r="L58" i="28" s="1"/>
  <c r="J59" i="28"/>
  <c r="J60" i="28"/>
  <c r="J7" i="28"/>
  <c r="I8" i="28"/>
  <c r="L8" i="28" s="1"/>
  <c r="I9" i="28"/>
  <c r="L9" i="28" s="1"/>
  <c r="I10" i="28"/>
  <c r="I11" i="28"/>
  <c r="I12" i="28"/>
  <c r="L12" i="28" s="1"/>
  <c r="I13" i="28"/>
  <c r="L13" i="28" s="1"/>
  <c r="I14" i="28"/>
  <c r="I15" i="28"/>
  <c r="I16" i="28"/>
  <c r="L16" i="28" s="1"/>
  <c r="I17" i="28"/>
  <c r="L17" i="28" s="1"/>
  <c r="I18" i="28"/>
  <c r="I19" i="28"/>
  <c r="I20" i="28"/>
  <c r="L20" i="28" s="1"/>
  <c r="I21" i="28"/>
  <c r="L21" i="28" s="1"/>
  <c r="I22" i="28"/>
  <c r="I23" i="28"/>
  <c r="I24" i="28"/>
  <c r="L24" i="28" s="1"/>
  <c r="I25" i="28"/>
  <c r="I26" i="28"/>
  <c r="I27" i="28"/>
  <c r="I28" i="28"/>
  <c r="L28" i="28" s="1"/>
  <c r="I29" i="28"/>
  <c r="I30" i="28"/>
  <c r="I31" i="28"/>
  <c r="I32" i="28"/>
  <c r="L32" i="28" s="1"/>
  <c r="I33" i="28"/>
  <c r="L33" i="28" s="1"/>
  <c r="I34" i="28"/>
  <c r="I35" i="28"/>
  <c r="I36" i="28"/>
  <c r="L36" i="28" s="1"/>
  <c r="I37" i="28"/>
  <c r="I38" i="28"/>
  <c r="I39" i="28"/>
  <c r="I40" i="28"/>
  <c r="L40" i="28" s="1"/>
  <c r="I41" i="28"/>
  <c r="I42" i="28"/>
  <c r="I43" i="28"/>
  <c r="I44" i="28"/>
  <c r="L44" i="28" s="1"/>
  <c r="I45" i="28"/>
  <c r="I46" i="28"/>
  <c r="I47" i="28"/>
  <c r="I48" i="28"/>
  <c r="L48" i="28" s="1"/>
  <c r="I49" i="28"/>
  <c r="L49" i="28" s="1"/>
  <c r="I50" i="28"/>
  <c r="I51" i="28"/>
  <c r="I52" i="28"/>
  <c r="L52" i="28" s="1"/>
  <c r="I53" i="28"/>
  <c r="I54" i="28"/>
  <c r="I55" i="28"/>
  <c r="I56" i="28"/>
  <c r="L56" i="28" s="1"/>
  <c r="I57" i="28"/>
  <c r="I58" i="28"/>
  <c r="I59" i="28"/>
  <c r="I60" i="28"/>
  <c r="L60" i="28" s="1"/>
  <c r="I7" i="28"/>
  <c r="L7" i="28" s="1"/>
  <c r="H8" i="28"/>
  <c r="K8" i="28" s="1"/>
  <c r="H9" i="28"/>
  <c r="H10" i="28"/>
  <c r="K10" i="28" s="1"/>
  <c r="H11" i="28"/>
  <c r="K11" i="28" s="1"/>
  <c r="H12" i="28"/>
  <c r="K12" i="28" s="1"/>
  <c r="H13" i="28"/>
  <c r="H14" i="28"/>
  <c r="K14" i="28" s="1"/>
  <c r="H15" i="28"/>
  <c r="K15" i="28" s="1"/>
  <c r="H16" i="28"/>
  <c r="K16" i="28" s="1"/>
  <c r="H17" i="28"/>
  <c r="H18" i="28"/>
  <c r="K18" i="28" s="1"/>
  <c r="H19" i="28"/>
  <c r="K19" i="28" s="1"/>
  <c r="H20" i="28"/>
  <c r="K20" i="28" s="1"/>
  <c r="H21" i="28"/>
  <c r="H22" i="28"/>
  <c r="K22" i="28" s="1"/>
  <c r="H23" i="28"/>
  <c r="K23" i="28" s="1"/>
  <c r="H24" i="28"/>
  <c r="K24" i="28" s="1"/>
  <c r="H25" i="28"/>
  <c r="H26" i="28"/>
  <c r="K26" i="28" s="1"/>
  <c r="H27" i="28"/>
  <c r="K27" i="28" s="1"/>
  <c r="H28" i="28"/>
  <c r="K28" i="28" s="1"/>
  <c r="H29" i="28"/>
  <c r="H30" i="28"/>
  <c r="K30" i="28" s="1"/>
  <c r="H31" i="28"/>
  <c r="K31" i="28" s="1"/>
  <c r="H32" i="28"/>
  <c r="K32" i="28" s="1"/>
  <c r="H33" i="28"/>
  <c r="H34" i="28"/>
  <c r="K34" i="28" s="1"/>
  <c r="H35" i="28"/>
  <c r="K35" i="28" s="1"/>
  <c r="H36" i="28"/>
  <c r="K36" i="28" s="1"/>
  <c r="H37" i="28"/>
  <c r="H38" i="28"/>
  <c r="K38" i="28" s="1"/>
  <c r="H39" i="28"/>
  <c r="K39" i="28" s="1"/>
  <c r="H40" i="28"/>
  <c r="K40" i="28" s="1"/>
  <c r="H41" i="28"/>
  <c r="H42" i="28"/>
  <c r="K42" i="28" s="1"/>
  <c r="H43" i="28"/>
  <c r="K43" i="28" s="1"/>
  <c r="H44" i="28"/>
  <c r="K44" i="28" s="1"/>
  <c r="H45" i="28"/>
  <c r="H46" i="28"/>
  <c r="K46" i="28" s="1"/>
  <c r="H47" i="28"/>
  <c r="K47" i="28" s="1"/>
  <c r="H48" i="28"/>
  <c r="K48" i="28" s="1"/>
  <c r="H49" i="28"/>
  <c r="H50" i="28"/>
  <c r="K50" i="28" s="1"/>
  <c r="H51" i="28"/>
  <c r="K51" i="28" s="1"/>
  <c r="H52" i="28"/>
  <c r="K52" i="28" s="1"/>
  <c r="H53" i="28"/>
  <c r="H54" i="28"/>
  <c r="K54" i="28" s="1"/>
  <c r="H55" i="28"/>
  <c r="K55" i="28" s="1"/>
  <c r="H56" i="28"/>
  <c r="K56" i="28" s="1"/>
  <c r="H57" i="28"/>
  <c r="H58" i="28"/>
  <c r="K58" i="28" s="1"/>
  <c r="H59" i="28"/>
  <c r="K59" i="28" s="1"/>
  <c r="H60" i="28"/>
  <c r="K60" i="28" s="1"/>
  <c r="H7" i="28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" i="27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" i="26"/>
  <c r="F59" i="27"/>
  <c r="I59" i="27" s="1"/>
  <c r="L59" i="27" s="1"/>
  <c r="F58" i="27"/>
  <c r="I58" i="27" s="1"/>
  <c r="F57" i="27"/>
  <c r="I57" i="27" s="1"/>
  <c r="F56" i="27"/>
  <c r="I56" i="27" s="1"/>
  <c r="F55" i="27"/>
  <c r="I55" i="27" s="1"/>
  <c r="L55" i="27" s="1"/>
  <c r="F54" i="27"/>
  <c r="I54" i="27" s="1"/>
  <c r="F53" i="27"/>
  <c r="I53" i="27" s="1"/>
  <c r="F52" i="27"/>
  <c r="I52" i="27" s="1"/>
  <c r="F51" i="27"/>
  <c r="I51" i="27" s="1"/>
  <c r="L51" i="27" s="1"/>
  <c r="F50" i="27"/>
  <c r="I50" i="27" s="1"/>
  <c r="F49" i="27"/>
  <c r="I49" i="27" s="1"/>
  <c r="F48" i="27"/>
  <c r="I48" i="27" s="1"/>
  <c r="F47" i="27"/>
  <c r="I47" i="27" s="1"/>
  <c r="L47" i="27" s="1"/>
  <c r="F46" i="27"/>
  <c r="I46" i="27" s="1"/>
  <c r="F45" i="27"/>
  <c r="I45" i="27" s="1"/>
  <c r="L45" i="27" s="1"/>
  <c r="F44" i="27"/>
  <c r="I44" i="27" s="1"/>
  <c r="F43" i="27"/>
  <c r="I43" i="27" s="1"/>
  <c r="L43" i="27" s="1"/>
  <c r="F42" i="27"/>
  <c r="I42" i="27" s="1"/>
  <c r="L42" i="27" s="1"/>
  <c r="F41" i="27"/>
  <c r="I41" i="27" s="1"/>
  <c r="F40" i="27"/>
  <c r="I40" i="27" s="1"/>
  <c r="F39" i="27"/>
  <c r="I39" i="27" s="1"/>
  <c r="F38" i="27"/>
  <c r="I38" i="27" s="1"/>
  <c r="F37" i="27"/>
  <c r="I37" i="27" s="1"/>
  <c r="F36" i="27"/>
  <c r="I36" i="27" s="1"/>
  <c r="F35" i="27"/>
  <c r="I35" i="27" s="1"/>
  <c r="F34" i="27"/>
  <c r="I34" i="27" s="1"/>
  <c r="F33" i="27"/>
  <c r="I33" i="27" s="1"/>
  <c r="F32" i="27"/>
  <c r="I32" i="27" s="1"/>
  <c r="F31" i="27"/>
  <c r="I31" i="27" s="1"/>
  <c r="F30" i="27"/>
  <c r="I30" i="27" s="1"/>
  <c r="F29" i="27"/>
  <c r="I29" i="27" s="1"/>
  <c r="F28" i="27"/>
  <c r="I28" i="27" s="1"/>
  <c r="F27" i="27"/>
  <c r="I27" i="27" s="1"/>
  <c r="F26" i="27"/>
  <c r="I26" i="27" s="1"/>
  <c r="F25" i="27"/>
  <c r="I25" i="27" s="1"/>
  <c r="F24" i="27"/>
  <c r="I24" i="27" s="1"/>
  <c r="F23" i="27"/>
  <c r="I23" i="27" s="1"/>
  <c r="F22" i="27"/>
  <c r="I22" i="27" s="1"/>
  <c r="F21" i="27"/>
  <c r="I21" i="27" s="1"/>
  <c r="F20" i="27"/>
  <c r="I20" i="27" s="1"/>
  <c r="F19" i="27"/>
  <c r="I19" i="27" s="1"/>
  <c r="F18" i="27"/>
  <c r="I18" i="27" s="1"/>
  <c r="F17" i="27"/>
  <c r="I17" i="27" s="1"/>
  <c r="F16" i="27"/>
  <c r="I16" i="27" s="1"/>
  <c r="F15" i="27"/>
  <c r="I15" i="27" s="1"/>
  <c r="F14" i="27"/>
  <c r="I14" i="27" s="1"/>
  <c r="F13" i="27"/>
  <c r="I13" i="27" s="1"/>
  <c r="F12" i="27"/>
  <c r="I12" i="27" s="1"/>
  <c r="F11" i="27"/>
  <c r="I11" i="27" s="1"/>
  <c r="F10" i="27"/>
  <c r="I10" i="27" s="1"/>
  <c r="F9" i="27"/>
  <c r="I9" i="27" s="1"/>
  <c r="F8" i="27"/>
  <c r="I8" i="27" s="1"/>
  <c r="F7" i="27"/>
  <c r="I7" i="27" s="1"/>
  <c r="F6" i="27"/>
  <c r="I6" i="27" s="1"/>
  <c r="L6" i="27" s="1"/>
  <c r="E59" i="27"/>
  <c r="H59" i="27" s="1"/>
  <c r="E58" i="27"/>
  <c r="H58" i="27" s="1"/>
  <c r="E57" i="27"/>
  <c r="H57" i="27" s="1"/>
  <c r="K57" i="27" s="1"/>
  <c r="E56" i="27"/>
  <c r="H56" i="27" s="1"/>
  <c r="K56" i="27" s="1"/>
  <c r="E55" i="27"/>
  <c r="H55" i="27" s="1"/>
  <c r="E54" i="27"/>
  <c r="H54" i="27" s="1"/>
  <c r="E53" i="27"/>
  <c r="H53" i="27" s="1"/>
  <c r="K53" i="27" s="1"/>
  <c r="E52" i="27"/>
  <c r="H52" i="27" s="1"/>
  <c r="K52" i="27" s="1"/>
  <c r="E51" i="27"/>
  <c r="H51" i="27" s="1"/>
  <c r="E50" i="27"/>
  <c r="H50" i="27" s="1"/>
  <c r="E49" i="27"/>
  <c r="H49" i="27" s="1"/>
  <c r="K49" i="27" s="1"/>
  <c r="E48" i="27"/>
  <c r="H48" i="27" s="1"/>
  <c r="K48" i="27" s="1"/>
  <c r="E47" i="27"/>
  <c r="H47" i="27" s="1"/>
  <c r="E46" i="27"/>
  <c r="H46" i="27" s="1"/>
  <c r="K46" i="27" s="1"/>
  <c r="E45" i="27"/>
  <c r="H45" i="27" s="1"/>
  <c r="K45" i="27" s="1"/>
  <c r="E44" i="27"/>
  <c r="H44" i="27" s="1"/>
  <c r="K44" i="27" s="1"/>
  <c r="E43" i="27"/>
  <c r="H43" i="27" s="1"/>
  <c r="E42" i="27"/>
  <c r="H42" i="27" s="1"/>
  <c r="K42" i="27" s="1"/>
  <c r="E41" i="27"/>
  <c r="H41" i="27" s="1"/>
  <c r="E40" i="27"/>
  <c r="H40" i="27" s="1"/>
  <c r="E39" i="27"/>
  <c r="H39" i="27" s="1"/>
  <c r="E38" i="27"/>
  <c r="H38" i="27" s="1"/>
  <c r="E37" i="27"/>
  <c r="H37" i="27" s="1"/>
  <c r="E36" i="27"/>
  <c r="H36" i="27" s="1"/>
  <c r="E35" i="27"/>
  <c r="H35" i="27" s="1"/>
  <c r="E34" i="27"/>
  <c r="H34" i="27" s="1"/>
  <c r="E33" i="27"/>
  <c r="H33" i="27" s="1"/>
  <c r="E32" i="27"/>
  <c r="H32" i="27" s="1"/>
  <c r="E31" i="27"/>
  <c r="H31" i="27" s="1"/>
  <c r="E30" i="27"/>
  <c r="H30" i="27" s="1"/>
  <c r="E29" i="27"/>
  <c r="H29" i="27" s="1"/>
  <c r="E28" i="27"/>
  <c r="H28" i="27" s="1"/>
  <c r="E27" i="27"/>
  <c r="H27" i="27" s="1"/>
  <c r="E26" i="27"/>
  <c r="H26" i="27" s="1"/>
  <c r="E25" i="27"/>
  <c r="H25" i="27" s="1"/>
  <c r="E24" i="27"/>
  <c r="H24" i="27" s="1"/>
  <c r="E23" i="27"/>
  <c r="H23" i="27" s="1"/>
  <c r="E22" i="27"/>
  <c r="H22" i="27" s="1"/>
  <c r="E21" i="27"/>
  <c r="H21" i="27" s="1"/>
  <c r="E20" i="27"/>
  <c r="H20" i="27" s="1"/>
  <c r="E19" i="27"/>
  <c r="H19" i="27" s="1"/>
  <c r="E18" i="27"/>
  <c r="H18" i="27" s="1"/>
  <c r="E17" i="27"/>
  <c r="H17" i="27" s="1"/>
  <c r="E16" i="27"/>
  <c r="H16" i="27" s="1"/>
  <c r="E15" i="27"/>
  <c r="H15" i="27" s="1"/>
  <c r="E14" i="27"/>
  <c r="H14" i="27" s="1"/>
  <c r="E13" i="27"/>
  <c r="H13" i="27" s="1"/>
  <c r="E12" i="27"/>
  <c r="H12" i="27" s="1"/>
  <c r="E11" i="27"/>
  <c r="H11" i="27" s="1"/>
  <c r="E10" i="27"/>
  <c r="H10" i="27" s="1"/>
  <c r="E9" i="27"/>
  <c r="H9" i="27" s="1"/>
  <c r="E8" i="27"/>
  <c r="H8" i="27" s="1"/>
  <c r="E7" i="27"/>
  <c r="H7" i="27" s="1"/>
  <c r="E6" i="27"/>
  <c r="H6" i="27" s="1"/>
  <c r="K6" i="27" l="1"/>
  <c r="L44" i="27"/>
  <c r="L48" i="27"/>
  <c r="L52" i="27"/>
  <c r="L56" i="27"/>
  <c r="K43" i="27"/>
  <c r="K47" i="27"/>
  <c r="K51" i="27"/>
  <c r="K55" i="27"/>
  <c r="K59" i="27"/>
  <c r="K58" i="27"/>
  <c r="K54" i="27"/>
  <c r="K50" i="27"/>
  <c r="L58" i="27"/>
  <c r="L54" i="27"/>
  <c r="L50" i="27"/>
  <c r="L46" i="27"/>
  <c r="L7" i="27"/>
  <c r="K31" i="27"/>
  <c r="L15" i="27"/>
  <c r="K39" i="27"/>
  <c r="L39" i="27"/>
  <c r="L21" i="27"/>
  <c r="L31" i="27"/>
  <c r="L11" i="27"/>
  <c r="K35" i="27"/>
  <c r="K11" i="27"/>
  <c r="L35" i="27"/>
  <c r="K41" i="27"/>
  <c r="K25" i="27"/>
  <c r="K9" i="27"/>
  <c r="L28" i="27"/>
  <c r="L16" i="27"/>
  <c r="L12" i="27"/>
  <c r="L57" i="27"/>
  <c r="L53" i="27"/>
  <c r="L49" i="27"/>
  <c r="K7" i="27"/>
  <c r="K8" i="27"/>
  <c r="L9" i="27"/>
  <c r="K10" i="27"/>
  <c r="K12" i="27"/>
  <c r="L13" i="27"/>
  <c r="K14" i="27"/>
  <c r="K15" i="27"/>
  <c r="K16" i="27"/>
  <c r="L17" i="27"/>
  <c r="K18" i="27"/>
  <c r="K19" i="27"/>
  <c r="K20" i="27"/>
  <c r="K21" i="27"/>
  <c r="K22" i="27"/>
  <c r="K23" i="27"/>
  <c r="K24" i="27"/>
  <c r="L25" i="27"/>
  <c r="K26" i="27"/>
  <c r="K27" i="27"/>
  <c r="K28" i="27"/>
  <c r="L29" i="27"/>
  <c r="K30" i="27"/>
  <c r="K32" i="27"/>
  <c r="K33" i="27"/>
  <c r="K34" i="27"/>
  <c r="K36" i="27"/>
  <c r="K37" i="27"/>
  <c r="K38" i="27"/>
  <c r="K40" i="27"/>
  <c r="L41" i="27"/>
  <c r="F59" i="26"/>
  <c r="I59" i="26" s="1"/>
  <c r="F58" i="26"/>
  <c r="F57" i="26"/>
  <c r="I57" i="26" s="1"/>
  <c r="L57" i="26" s="1"/>
  <c r="F56" i="26"/>
  <c r="I56" i="26" s="1"/>
  <c r="L56" i="26" s="1"/>
  <c r="F55" i="26"/>
  <c r="I55" i="26" s="1"/>
  <c r="F54" i="26"/>
  <c r="F53" i="26"/>
  <c r="F52" i="26"/>
  <c r="F51" i="26"/>
  <c r="I51" i="26" s="1"/>
  <c r="F50" i="26"/>
  <c r="F49" i="26"/>
  <c r="I49" i="26" s="1"/>
  <c r="L49" i="26" s="1"/>
  <c r="F48" i="26"/>
  <c r="I48" i="26" s="1"/>
  <c r="L48" i="26" s="1"/>
  <c r="F47" i="26"/>
  <c r="I47" i="26" s="1"/>
  <c r="F46" i="26"/>
  <c r="F45" i="26"/>
  <c r="F44" i="26"/>
  <c r="F43" i="26"/>
  <c r="F42" i="26"/>
  <c r="I42" i="26" s="1"/>
  <c r="F41" i="26"/>
  <c r="I41" i="26" s="1"/>
  <c r="L41" i="26" s="1"/>
  <c r="F40" i="26"/>
  <c r="I40" i="26" s="1"/>
  <c r="L40" i="26" s="1"/>
  <c r="F39" i="26"/>
  <c r="F38" i="26"/>
  <c r="I38" i="26" s="1"/>
  <c r="F37" i="26"/>
  <c r="F36" i="26"/>
  <c r="F35" i="26"/>
  <c r="F34" i="26"/>
  <c r="I34" i="26" s="1"/>
  <c r="F33" i="26"/>
  <c r="I33" i="26" s="1"/>
  <c r="L33" i="26" s="1"/>
  <c r="F32" i="26"/>
  <c r="I32" i="26" s="1"/>
  <c r="L32" i="26" s="1"/>
  <c r="F31" i="26"/>
  <c r="F30" i="26"/>
  <c r="I30" i="26" s="1"/>
  <c r="F29" i="26"/>
  <c r="F28" i="26"/>
  <c r="F27" i="26"/>
  <c r="F26" i="26"/>
  <c r="I26" i="26" s="1"/>
  <c r="F25" i="26"/>
  <c r="I25" i="26" s="1"/>
  <c r="L25" i="26" s="1"/>
  <c r="F24" i="26"/>
  <c r="I24" i="26" s="1"/>
  <c r="L24" i="26" s="1"/>
  <c r="F23" i="26"/>
  <c r="F22" i="26"/>
  <c r="I22" i="26" s="1"/>
  <c r="F21" i="26"/>
  <c r="F20" i="26"/>
  <c r="F19" i="26"/>
  <c r="F18" i="26"/>
  <c r="I18" i="26" s="1"/>
  <c r="F17" i="26"/>
  <c r="I17" i="26" s="1"/>
  <c r="L17" i="26" s="1"/>
  <c r="F16" i="26"/>
  <c r="I16" i="26" s="1"/>
  <c r="L16" i="26" s="1"/>
  <c r="F15" i="26"/>
  <c r="F14" i="26"/>
  <c r="I14" i="26" s="1"/>
  <c r="F13" i="26"/>
  <c r="F12" i="26"/>
  <c r="F11" i="26"/>
  <c r="F10" i="26"/>
  <c r="I10" i="26" s="1"/>
  <c r="F9" i="26"/>
  <c r="I9" i="26" s="1"/>
  <c r="L9" i="26" s="1"/>
  <c r="F8" i="26"/>
  <c r="I8" i="26" s="1"/>
  <c r="L8" i="26" s="1"/>
  <c r="F7" i="26"/>
  <c r="F6" i="26"/>
  <c r="E59" i="26"/>
  <c r="H59" i="26" s="1"/>
  <c r="E58" i="26"/>
  <c r="H58" i="26" s="1"/>
  <c r="E57" i="26"/>
  <c r="E56" i="26"/>
  <c r="E55" i="26"/>
  <c r="E54" i="26"/>
  <c r="H54" i="26" s="1"/>
  <c r="E53" i="26"/>
  <c r="E52" i="26"/>
  <c r="E51" i="26"/>
  <c r="H51" i="26" s="1"/>
  <c r="E50" i="26"/>
  <c r="H50" i="26" s="1"/>
  <c r="E49" i="26"/>
  <c r="E48" i="26"/>
  <c r="E47" i="26"/>
  <c r="E46" i="26"/>
  <c r="H46" i="26" s="1"/>
  <c r="E45" i="26"/>
  <c r="E44" i="26"/>
  <c r="E43" i="26"/>
  <c r="E42" i="26"/>
  <c r="H42" i="26" s="1"/>
  <c r="E41" i="26"/>
  <c r="H41" i="26" s="1"/>
  <c r="E40" i="26"/>
  <c r="E39" i="26"/>
  <c r="H39" i="26" s="1"/>
  <c r="K39" i="26" s="1"/>
  <c r="E38" i="26"/>
  <c r="H38" i="26" s="1"/>
  <c r="E37" i="26"/>
  <c r="H37" i="26" s="1"/>
  <c r="E36" i="26"/>
  <c r="E35" i="26"/>
  <c r="H35" i="26" s="1"/>
  <c r="K35" i="26" s="1"/>
  <c r="E34" i="26"/>
  <c r="H34" i="26" s="1"/>
  <c r="E33" i="26"/>
  <c r="H33" i="26" s="1"/>
  <c r="E32" i="26"/>
  <c r="E31" i="26"/>
  <c r="E30" i="26"/>
  <c r="H30" i="26" s="1"/>
  <c r="E29" i="26"/>
  <c r="H29" i="26" s="1"/>
  <c r="E28" i="26"/>
  <c r="E27" i="26"/>
  <c r="E26" i="26"/>
  <c r="H26" i="26" s="1"/>
  <c r="E25" i="26"/>
  <c r="H25" i="26" s="1"/>
  <c r="E24" i="26"/>
  <c r="E23" i="26"/>
  <c r="H23" i="26" s="1"/>
  <c r="K23" i="26" s="1"/>
  <c r="E22" i="26"/>
  <c r="H22" i="26" s="1"/>
  <c r="E21" i="26"/>
  <c r="H21" i="26" s="1"/>
  <c r="E20" i="26"/>
  <c r="E19" i="26"/>
  <c r="H19" i="26" s="1"/>
  <c r="K19" i="26" s="1"/>
  <c r="E18" i="26"/>
  <c r="H18" i="26" s="1"/>
  <c r="E17" i="26"/>
  <c r="H17" i="26" s="1"/>
  <c r="E16" i="26"/>
  <c r="E15" i="26"/>
  <c r="E14" i="26"/>
  <c r="H14" i="26" s="1"/>
  <c r="E13" i="26"/>
  <c r="H13" i="26" s="1"/>
  <c r="E12" i="26"/>
  <c r="E11" i="26"/>
  <c r="E10" i="26"/>
  <c r="H10" i="26" s="1"/>
  <c r="E9" i="26"/>
  <c r="H9" i="26" s="1"/>
  <c r="E8" i="26"/>
  <c r="E7" i="26"/>
  <c r="H7" i="26" s="1"/>
  <c r="E6" i="26"/>
  <c r="H6" i="26" s="1"/>
  <c r="K6" i="26" s="1"/>
  <c r="H8" i="25"/>
  <c r="H7" i="25"/>
  <c r="H11" i="10"/>
  <c r="G10" i="10"/>
  <c r="H9" i="12"/>
  <c r="G8" i="12"/>
  <c r="H8" i="11"/>
  <c r="G7" i="11"/>
  <c r="H8" i="8"/>
  <c r="G7" i="8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8" i="15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8" i="17"/>
  <c r="G8" i="17"/>
  <c r="H11" i="26" l="1"/>
  <c r="K11" i="26" s="1"/>
  <c r="H15" i="26"/>
  <c r="K15" i="26" s="1"/>
  <c r="H27" i="26"/>
  <c r="K27" i="26" s="1"/>
  <c r="H47" i="26"/>
  <c r="K47" i="26" s="1"/>
  <c r="I13" i="26"/>
  <c r="L13" i="26" s="1"/>
  <c r="H8" i="26"/>
  <c r="K8" i="26" s="1"/>
  <c r="H12" i="26"/>
  <c r="K12" i="26" s="1"/>
  <c r="H16" i="26"/>
  <c r="K16" i="26" s="1"/>
  <c r="H20" i="26"/>
  <c r="K20" i="26" s="1"/>
  <c r="H24" i="26"/>
  <c r="K24" i="26" s="1"/>
  <c r="H28" i="26"/>
  <c r="K28" i="26" s="1"/>
  <c r="H32" i="26"/>
  <c r="K32" i="26" s="1"/>
  <c r="H36" i="26"/>
  <c r="K36" i="26" s="1"/>
  <c r="H40" i="26"/>
  <c r="K40" i="26" s="1"/>
  <c r="H44" i="26"/>
  <c r="K44" i="26" s="1"/>
  <c r="H48" i="26"/>
  <c r="K48" i="26" s="1"/>
  <c r="H52" i="26"/>
  <c r="K52" i="26" s="1"/>
  <c r="H56" i="26"/>
  <c r="K56" i="26" s="1"/>
  <c r="I6" i="26"/>
  <c r="L6" i="26" s="1"/>
  <c r="I46" i="26"/>
  <c r="L46" i="26" s="1"/>
  <c r="I50" i="26"/>
  <c r="L50" i="26" s="1"/>
  <c r="I54" i="26"/>
  <c r="L54" i="26" s="1"/>
  <c r="I58" i="26"/>
  <c r="L58" i="26" s="1"/>
  <c r="H31" i="26"/>
  <c r="K31" i="26" s="1"/>
  <c r="I45" i="26"/>
  <c r="L45" i="26" s="1"/>
  <c r="H45" i="26"/>
  <c r="K45" i="26" s="1"/>
  <c r="H49" i="26"/>
  <c r="K49" i="26" s="1"/>
  <c r="H53" i="26"/>
  <c r="K53" i="26" s="1"/>
  <c r="H57" i="26"/>
  <c r="K57" i="26" s="1"/>
  <c r="I7" i="26"/>
  <c r="L7" i="26" s="1"/>
  <c r="I11" i="26"/>
  <c r="L11" i="26" s="1"/>
  <c r="I15" i="26"/>
  <c r="L15" i="26" s="1"/>
  <c r="I19" i="26"/>
  <c r="L19" i="26" s="1"/>
  <c r="I23" i="26"/>
  <c r="L23" i="26" s="1"/>
  <c r="I27" i="26"/>
  <c r="L27" i="26" s="1"/>
  <c r="I31" i="26"/>
  <c r="L31" i="26" s="1"/>
  <c r="I35" i="26"/>
  <c r="L35" i="26" s="1"/>
  <c r="I39" i="26"/>
  <c r="L39" i="26" s="1"/>
  <c r="I43" i="26"/>
  <c r="L43" i="26" s="1"/>
  <c r="H43" i="26"/>
  <c r="K43" i="26" s="1"/>
  <c r="H55" i="26"/>
  <c r="K55" i="26" s="1"/>
  <c r="I21" i="26"/>
  <c r="L21" i="26" s="1"/>
  <c r="I29" i="26"/>
  <c r="L29" i="26" s="1"/>
  <c r="I37" i="26"/>
  <c r="L37" i="26" s="1"/>
  <c r="I53" i="26"/>
  <c r="L53" i="26" s="1"/>
  <c r="I12" i="26"/>
  <c r="L12" i="26" s="1"/>
  <c r="I20" i="26"/>
  <c r="L20" i="26" s="1"/>
  <c r="I28" i="26"/>
  <c r="L28" i="26" s="1"/>
  <c r="I36" i="26"/>
  <c r="L36" i="26" s="1"/>
  <c r="I44" i="26"/>
  <c r="L44" i="26" s="1"/>
  <c r="I52" i="26"/>
  <c r="L52" i="26" s="1"/>
  <c r="L38" i="27"/>
  <c r="L33" i="27"/>
  <c r="K13" i="27"/>
  <c r="K29" i="27"/>
  <c r="L14" i="27"/>
  <c r="L30" i="27"/>
  <c r="L10" i="27"/>
  <c r="L20" i="27"/>
  <c r="L37" i="27"/>
  <c r="K17" i="27"/>
  <c r="L19" i="27"/>
  <c r="L27" i="27"/>
  <c r="L18" i="27"/>
  <c r="L23" i="27"/>
  <c r="L26" i="27"/>
  <c r="L8" i="27"/>
  <c r="L24" i="27"/>
  <c r="L32" i="27"/>
  <c r="L34" i="27"/>
  <c r="L36" i="27"/>
  <c r="L22" i="27"/>
  <c r="L40" i="27"/>
  <c r="K13" i="26"/>
  <c r="K17" i="26"/>
  <c r="K25" i="26"/>
  <c r="K29" i="26"/>
  <c r="K37" i="26"/>
  <c r="K10" i="26"/>
  <c r="K14" i="26"/>
  <c r="K18" i="26"/>
  <c r="K22" i="26"/>
  <c r="K26" i="26"/>
  <c r="K30" i="26"/>
  <c r="K34" i="26"/>
  <c r="K38" i="26"/>
  <c r="K42" i="26"/>
  <c r="K46" i="26"/>
  <c r="K50" i="26"/>
  <c r="K54" i="26"/>
  <c r="K58" i="26"/>
  <c r="K9" i="26"/>
  <c r="K21" i="26"/>
  <c r="K33" i="26"/>
  <c r="K41" i="26"/>
  <c r="K7" i="26"/>
  <c r="L10" i="26"/>
  <c r="L14" i="26"/>
  <c r="L18" i="26"/>
  <c r="L22" i="26"/>
  <c r="L26" i="26"/>
  <c r="L30" i="26"/>
  <c r="L34" i="26"/>
  <c r="L38" i="26"/>
  <c r="L42" i="26"/>
  <c r="L47" i="26"/>
  <c r="L51" i="26"/>
  <c r="L55" i="26"/>
  <c r="L59" i="26"/>
  <c r="K59" i="26"/>
  <c r="K51" i="26"/>
  <c r="I8" i="25"/>
  <c r="G7" i="25"/>
  <c r="I4" i="25"/>
  <c r="I7" i="25" s="1"/>
  <c r="I8" i="20"/>
  <c r="I9" i="20"/>
  <c r="I12" i="20"/>
  <c r="I13" i="20"/>
  <c r="I16" i="20"/>
  <c r="I17" i="20"/>
  <c r="I20" i="20"/>
  <c r="I21" i="20"/>
  <c r="I24" i="20"/>
  <c r="I25" i="20"/>
  <c r="I28" i="20"/>
  <c r="I29" i="20"/>
  <c r="I32" i="20"/>
  <c r="I33" i="20"/>
  <c r="I36" i="20"/>
  <c r="I37" i="20"/>
  <c r="I40" i="20"/>
  <c r="I41" i="20"/>
  <c r="I44" i="20"/>
  <c r="I45" i="20"/>
  <c r="I48" i="20"/>
  <c r="I49" i="20"/>
  <c r="I52" i="20"/>
  <c r="I53" i="20"/>
  <c r="I56" i="20"/>
  <c r="I57" i="20"/>
  <c r="I60" i="20"/>
  <c r="G7" i="20"/>
  <c r="I4" i="20"/>
  <c r="I7" i="20" s="1"/>
  <c r="I10" i="19"/>
  <c r="I14" i="19"/>
  <c r="I15" i="19"/>
  <c r="I19" i="19"/>
  <c r="I20" i="19"/>
  <c r="I24" i="19"/>
  <c r="G8" i="19"/>
  <c r="I5" i="19"/>
  <c r="I12" i="19" s="1"/>
  <c r="I9" i="18"/>
  <c r="I11" i="18"/>
  <c r="I13" i="18"/>
  <c r="I14" i="18"/>
  <c r="I16" i="18"/>
  <c r="I17" i="18"/>
  <c r="I18" i="18"/>
  <c r="I20" i="18"/>
  <c r="I21" i="18"/>
  <c r="I22" i="18"/>
  <c r="I24" i="18"/>
  <c r="I25" i="18"/>
  <c r="G8" i="18"/>
  <c r="I5" i="18"/>
  <c r="I10" i="17"/>
  <c r="I11" i="17"/>
  <c r="I15" i="17"/>
  <c r="I16" i="17"/>
  <c r="I17" i="17"/>
  <c r="I20" i="17"/>
  <c r="I21" i="17"/>
  <c r="I23" i="17"/>
  <c r="I25" i="17"/>
  <c r="I27" i="17"/>
  <c r="I28" i="17"/>
  <c r="I31" i="17"/>
  <c r="I32" i="17"/>
  <c r="I33" i="17"/>
  <c r="I36" i="17"/>
  <c r="I37" i="17"/>
  <c r="I39" i="17"/>
  <c r="I41" i="17"/>
  <c r="I43" i="17"/>
  <c r="I45" i="17"/>
  <c r="I48" i="17"/>
  <c r="I49" i="17"/>
  <c r="I50" i="17"/>
  <c r="I53" i="17"/>
  <c r="I54" i="17"/>
  <c r="I56" i="17"/>
  <c r="I58" i="17"/>
  <c r="I60" i="17"/>
  <c r="I61" i="17"/>
  <c r="I5" i="17"/>
  <c r="G8" i="16"/>
  <c r="I5" i="16"/>
  <c r="I15" i="16" s="1"/>
  <c r="I13" i="15"/>
  <c r="I14" i="15"/>
  <c r="I18" i="15"/>
  <c r="I19" i="15"/>
  <c r="I23" i="15"/>
  <c r="I25" i="15"/>
  <c r="I29" i="15"/>
  <c r="I30" i="15"/>
  <c r="I34" i="15"/>
  <c r="I35" i="15"/>
  <c r="I39" i="15"/>
  <c r="I41" i="15"/>
  <c r="G8" i="15"/>
  <c r="I8" i="15"/>
  <c r="I5" i="15"/>
  <c r="I11" i="15" s="1"/>
  <c r="I8" i="14"/>
  <c r="I10" i="14"/>
  <c r="I11" i="14"/>
  <c r="I12" i="14"/>
  <c r="I14" i="14"/>
  <c r="I15" i="14"/>
  <c r="I17" i="14"/>
  <c r="I19" i="14"/>
  <c r="I20" i="14"/>
  <c r="I21" i="14"/>
  <c r="I23" i="14"/>
  <c r="I24" i="14"/>
  <c r="I25" i="14"/>
  <c r="I27" i="14"/>
  <c r="I28" i="14"/>
  <c r="I29" i="14"/>
  <c r="I31" i="14"/>
  <c r="I32" i="14"/>
  <c r="I33" i="14"/>
  <c r="I35" i="14"/>
  <c r="I36" i="14"/>
  <c r="I37" i="14"/>
  <c r="I39" i="14"/>
  <c r="I40" i="14"/>
  <c r="I41" i="14"/>
  <c r="I43" i="14"/>
  <c r="I44" i="14"/>
  <c r="I45" i="14"/>
  <c r="I47" i="14"/>
  <c r="I48" i="14"/>
  <c r="I49" i="14"/>
  <c r="I51" i="14"/>
  <c r="I52" i="14"/>
  <c r="I53" i="14"/>
  <c r="I55" i="14"/>
  <c r="I56" i="14"/>
  <c r="I57" i="14"/>
  <c r="I59" i="14"/>
  <c r="I60" i="14"/>
  <c r="G7" i="14"/>
  <c r="I4" i="14"/>
  <c r="I8" i="12"/>
  <c r="I9" i="12"/>
  <c r="I14" i="12"/>
  <c r="I16" i="12"/>
  <c r="I20" i="12"/>
  <c r="I22" i="12"/>
  <c r="I28" i="12"/>
  <c r="I29" i="12"/>
  <c r="I33" i="12"/>
  <c r="I34" i="12"/>
  <c r="I38" i="12"/>
  <c r="I40" i="12"/>
  <c r="I44" i="12"/>
  <c r="I45" i="12"/>
  <c r="I49" i="12"/>
  <c r="I50" i="12"/>
  <c r="I54" i="12"/>
  <c r="I56" i="12"/>
  <c r="I60" i="12"/>
  <c r="G7" i="12"/>
  <c r="I4" i="12"/>
  <c r="I13" i="12" s="1"/>
  <c r="I4" i="11"/>
  <c r="I10" i="11" s="1"/>
  <c r="G8" i="10"/>
  <c r="I5" i="10"/>
  <c r="I11" i="10" s="1"/>
  <c r="G8" i="9"/>
  <c r="I5" i="9"/>
  <c r="I8" i="9" s="1"/>
  <c r="I12" i="8"/>
  <c r="I13" i="8"/>
  <c r="I16" i="8"/>
  <c r="I17" i="8"/>
  <c r="I20" i="8"/>
  <c r="I21" i="8"/>
  <c r="I24" i="8"/>
  <c r="I25" i="8"/>
  <c r="I28" i="8"/>
  <c r="I29" i="8"/>
  <c r="I32" i="8"/>
  <c r="I33" i="8"/>
  <c r="I36" i="8"/>
  <c r="I37" i="8"/>
  <c r="I40" i="8"/>
  <c r="I41" i="8"/>
  <c r="I44" i="8"/>
  <c r="I45" i="8"/>
  <c r="I48" i="8"/>
  <c r="I49" i="8"/>
  <c r="I52" i="8"/>
  <c r="I53" i="8"/>
  <c r="I56" i="8"/>
  <c r="I57" i="8"/>
  <c r="I60" i="8"/>
  <c r="H7" i="8"/>
  <c r="I4" i="8"/>
  <c r="I11" i="8" s="1"/>
  <c r="I9" i="7"/>
  <c r="I10" i="7"/>
  <c r="I13" i="7"/>
  <c r="I14" i="7"/>
  <c r="I17" i="7"/>
  <c r="I18" i="7"/>
  <c r="I21" i="7"/>
  <c r="I22" i="7"/>
  <c r="I25" i="7"/>
  <c r="I26" i="7"/>
  <c r="I29" i="7"/>
  <c r="I30" i="7"/>
  <c r="I33" i="7"/>
  <c r="I34" i="7"/>
  <c r="I37" i="7"/>
  <c r="I38" i="7"/>
  <c r="I41" i="7"/>
  <c r="I42" i="7"/>
  <c r="I45" i="7"/>
  <c r="I46" i="7"/>
  <c r="I49" i="7"/>
  <c r="I50" i="7"/>
  <c r="I53" i="7"/>
  <c r="I54" i="7"/>
  <c r="I57" i="7"/>
  <c r="I58" i="7"/>
  <c r="H7" i="7"/>
  <c r="G7" i="7"/>
  <c r="I4" i="7"/>
  <c r="I7" i="7" s="1"/>
  <c r="H7" i="6"/>
  <c r="G7" i="6"/>
  <c r="I4" i="6"/>
  <c r="I9" i="6" s="1"/>
  <c r="I11" i="4"/>
  <c r="I12" i="4"/>
  <c r="I15" i="4"/>
  <c r="I16" i="4"/>
  <c r="I19" i="4"/>
  <c r="I20" i="4"/>
  <c r="I23" i="4"/>
  <c r="I24" i="4"/>
  <c r="I27" i="4"/>
  <c r="I28" i="4"/>
  <c r="I31" i="4"/>
  <c r="I32" i="4"/>
  <c r="I35" i="4"/>
  <c r="I36" i="4"/>
  <c r="I39" i="4"/>
  <c r="I40" i="4"/>
  <c r="I43" i="4"/>
  <c r="I44" i="4"/>
  <c r="I47" i="4"/>
  <c r="I48" i="4"/>
  <c r="I51" i="4"/>
  <c r="I52" i="4"/>
  <c r="I55" i="4"/>
  <c r="I56" i="4"/>
  <c r="I59" i="4"/>
  <c r="I60" i="4"/>
  <c r="I4" i="4"/>
  <c r="I10" i="4" s="1"/>
  <c r="F7" i="4"/>
  <c r="G8" i="14"/>
  <c r="H8" i="14"/>
  <c r="G9" i="14"/>
  <c r="H9" i="14"/>
  <c r="G10" i="14"/>
  <c r="H10" i="14"/>
  <c r="G11" i="14"/>
  <c r="H11" i="14"/>
  <c r="G12" i="14"/>
  <c r="H12" i="14"/>
  <c r="G13" i="14"/>
  <c r="H13" i="14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29" i="14"/>
  <c r="H29" i="14"/>
  <c r="G30" i="14"/>
  <c r="H30" i="14"/>
  <c r="G31" i="14"/>
  <c r="H31" i="14"/>
  <c r="G32" i="14"/>
  <c r="H32" i="14"/>
  <c r="G33" i="14"/>
  <c r="H33" i="14"/>
  <c r="G34" i="14"/>
  <c r="H34" i="14"/>
  <c r="G35" i="14"/>
  <c r="H35" i="14"/>
  <c r="G36" i="14"/>
  <c r="H36" i="14"/>
  <c r="G37" i="14"/>
  <c r="H37" i="14"/>
  <c r="G38" i="14"/>
  <c r="H38" i="14"/>
  <c r="G39" i="14"/>
  <c r="H39" i="14"/>
  <c r="G40" i="14"/>
  <c r="H40" i="14"/>
  <c r="G41" i="14"/>
  <c r="H41" i="14"/>
  <c r="G42" i="14"/>
  <c r="H42" i="14"/>
  <c r="G43" i="14"/>
  <c r="H43" i="14"/>
  <c r="G44" i="14"/>
  <c r="H44" i="14"/>
  <c r="G45" i="14"/>
  <c r="H45" i="14"/>
  <c r="G46" i="14"/>
  <c r="H46" i="14"/>
  <c r="G47" i="14"/>
  <c r="H47" i="14"/>
  <c r="G48" i="14"/>
  <c r="H48" i="14"/>
  <c r="G49" i="14"/>
  <c r="H49" i="14"/>
  <c r="G50" i="14"/>
  <c r="H50" i="14"/>
  <c r="G51" i="14"/>
  <c r="H51" i="14"/>
  <c r="G52" i="14"/>
  <c r="H52" i="14"/>
  <c r="G53" i="14"/>
  <c r="H53" i="14"/>
  <c r="G54" i="14"/>
  <c r="H54" i="14"/>
  <c r="G55" i="14"/>
  <c r="H55" i="14"/>
  <c r="G56" i="14"/>
  <c r="H56" i="14"/>
  <c r="G57" i="14"/>
  <c r="H57" i="14"/>
  <c r="G58" i="14"/>
  <c r="H58" i="14"/>
  <c r="G59" i="14"/>
  <c r="H59" i="14"/>
  <c r="G60" i="14"/>
  <c r="H60" i="14"/>
  <c r="H8" i="12"/>
  <c r="G9" i="12"/>
  <c r="G10" i="12"/>
  <c r="H10" i="12"/>
  <c r="G11" i="12"/>
  <c r="H11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G55" i="12"/>
  <c r="H55" i="12"/>
  <c r="G56" i="12"/>
  <c r="H56" i="12"/>
  <c r="G57" i="12"/>
  <c r="H57" i="12"/>
  <c r="G58" i="12"/>
  <c r="H58" i="12"/>
  <c r="G59" i="12"/>
  <c r="H59" i="12"/>
  <c r="G60" i="12"/>
  <c r="H60" i="12"/>
  <c r="G8" i="11"/>
  <c r="G9" i="11"/>
  <c r="H9" i="11"/>
  <c r="G10" i="11"/>
  <c r="H10" i="11"/>
  <c r="G11" i="11"/>
  <c r="H11" i="11"/>
  <c r="G12" i="11"/>
  <c r="H12" i="11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G21" i="1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34" i="11"/>
  <c r="H34" i="11"/>
  <c r="G35" i="11"/>
  <c r="H35" i="11"/>
  <c r="G36" i="11"/>
  <c r="H36" i="11"/>
  <c r="G37" i="11"/>
  <c r="H37" i="11"/>
  <c r="G38" i="11"/>
  <c r="H38" i="11"/>
  <c r="G39" i="11"/>
  <c r="H39" i="11"/>
  <c r="G40" i="11"/>
  <c r="H40" i="11"/>
  <c r="G41" i="11"/>
  <c r="H41" i="11"/>
  <c r="G42" i="11"/>
  <c r="H42" i="11"/>
  <c r="G43" i="11"/>
  <c r="H43" i="11"/>
  <c r="G44" i="11"/>
  <c r="H44" i="11"/>
  <c r="G45" i="11"/>
  <c r="H45" i="11"/>
  <c r="G46" i="11"/>
  <c r="H46" i="11"/>
  <c r="G47" i="11"/>
  <c r="H47" i="11"/>
  <c r="G48" i="11"/>
  <c r="H48" i="11"/>
  <c r="G49" i="11"/>
  <c r="H49" i="11"/>
  <c r="G50" i="11"/>
  <c r="H50" i="11"/>
  <c r="G51" i="11"/>
  <c r="H51" i="11"/>
  <c r="G52" i="11"/>
  <c r="H52" i="11"/>
  <c r="G53" i="11"/>
  <c r="H53" i="11"/>
  <c r="G54" i="11"/>
  <c r="H54" i="11"/>
  <c r="G55" i="11"/>
  <c r="H55" i="11"/>
  <c r="G56" i="11"/>
  <c r="H56" i="11"/>
  <c r="G57" i="11"/>
  <c r="H57" i="11"/>
  <c r="G58" i="11"/>
  <c r="H58" i="11"/>
  <c r="G59" i="11"/>
  <c r="H59" i="11"/>
  <c r="G60" i="11"/>
  <c r="H60" i="11"/>
  <c r="G9" i="10"/>
  <c r="H9" i="10"/>
  <c r="H10" i="10"/>
  <c r="G11" i="10"/>
  <c r="G12" i="10"/>
  <c r="H12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G25" i="10"/>
  <c r="H25" i="10"/>
  <c r="G26" i="10"/>
  <c r="H26" i="10"/>
  <c r="G27" i="10"/>
  <c r="H27" i="10"/>
  <c r="G28" i="10"/>
  <c r="H28" i="10"/>
  <c r="G29" i="10"/>
  <c r="H29" i="10"/>
  <c r="G30" i="10"/>
  <c r="H30" i="10"/>
  <c r="G31" i="10"/>
  <c r="H31" i="10"/>
  <c r="G32" i="10"/>
  <c r="H32" i="10"/>
  <c r="G33" i="10"/>
  <c r="H33" i="10"/>
  <c r="G34" i="10"/>
  <c r="H34" i="10"/>
  <c r="G35" i="10"/>
  <c r="H35" i="10"/>
  <c r="G36" i="10"/>
  <c r="H36" i="10"/>
  <c r="G37" i="10"/>
  <c r="H37" i="10"/>
  <c r="G38" i="10"/>
  <c r="H38" i="10"/>
  <c r="G39" i="10"/>
  <c r="H39" i="10"/>
  <c r="G40" i="10"/>
  <c r="H40" i="10"/>
  <c r="G41" i="10"/>
  <c r="H41" i="10"/>
  <c r="G42" i="10"/>
  <c r="H42" i="10"/>
  <c r="G43" i="10"/>
  <c r="H43" i="10"/>
  <c r="G9" i="9"/>
  <c r="H9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H60" i="8"/>
  <c r="G60" i="8"/>
  <c r="H59" i="8"/>
  <c r="G59" i="8"/>
  <c r="H58" i="8"/>
  <c r="G58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H9" i="8"/>
  <c r="G9" i="8"/>
  <c r="G8" i="8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I54" i="6" l="1"/>
  <c r="I34" i="6"/>
  <c r="I15" i="9"/>
  <c r="I36" i="10"/>
  <c r="I28" i="11"/>
  <c r="I12" i="6"/>
  <c r="I7" i="6"/>
  <c r="I55" i="6"/>
  <c r="I47" i="6"/>
  <c r="I39" i="6"/>
  <c r="I31" i="6"/>
  <c r="I23" i="6"/>
  <c r="I15" i="6"/>
  <c r="I32" i="9"/>
  <c r="I24" i="9"/>
  <c r="I16" i="9"/>
  <c r="I8" i="10"/>
  <c r="I12" i="10"/>
  <c r="I37" i="10"/>
  <c r="I29" i="10"/>
  <c r="I21" i="10"/>
  <c r="I13" i="10"/>
  <c r="I57" i="11"/>
  <c r="I46" i="11"/>
  <c r="I35" i="11"/>
  <c r="I24" i="11"/>
  <c r="I12" i="11"/>
  <c r="I23" i="16"/>
  <c r="I17" i="16"/>
  <c r="I58" i="6"/>
  <c r="I50" i="6"/>
  <c r="I46" i="6"/>
  <c r="I42" i="6"/>
  <c r="I38" i="6"/>
  <c r="I30" i="6"/>
  <c r="I26" i="6"/>
  <c r="I22" i="6"/>
  <c r="I18" i="6"/>
  <c r="I14" i="6"/>
  <c r="I31" i="9"/>
  <c r="I27" i="9"/>
  <c r="I23" i="9"/>
  <c r="I19" i="9"/>
  <c r="I11" i="9"/>
  <c r="I40" i="10"/>
  <c r="I32" i="10"/>
  <c r="I28" i="10"/>
  <c r="I24" i="10"/>
  <c r="I20" i="10"/>
  <c r="I16" i="10"/>
  <c r="I7" i="11"/>
  <c r="I56" i="11"/>
  <c r="I50" i="11"/>
  <c r="I45" i="11"/>
  <c r="I39" i="11"/>
  <c r="I33" i="11"/>
  <c r="I22" i="11"/>
  <c r="I16" i="11"/>
  <c r="I11" i="11"/>
  <c r="I21" i="16"/>
  <c r="I16" i="16"/>
  <c r="I11" i="16"/>
  <c r="I58" i="4"/>
  <c r="I54" i="4"/>
  <c r="I50" i="4"/>
  <c r="I46" i="4"/>
  <c r="I42" i="4"/>
  <c r="I38" i="4"/>
  <c r="I34" i="4"/>
  <c r="I30" i="4"/>
  <c r="I26" i="4"/>
  <c r="I22" i="4"/>
  <c r="I18" i="4"/>
  <c r="I14" i="4"/>
  <c r="I57" i="6"/>
  <c r="I53" i="6"/>
  <c r="I49" i="6"/>
  <c r="I45" i="6"/>
  <c r="I41" i="6"/>
  <c r="I37" i="6"/>
  <c r="I33" i="6"/>
  <c r="I29" i="6"/>
  <c r="I25" i="6"/>
  <c r="I21" i="6"/>
  <c r="I17" i="6"/>
  <c r="I13" i="6"/>
  <c r="I8" i="6"/>
  <c r="I60" i="7"/>
  <c r="I56" i="7"/>
  <c r="I52" i="7"/>
  <c r="I48" i="7"/>
  <c r="I44" i="7"/>
  <c r="I40" i="7"/>
  <c r="I36" i="7"/>
  <c r="I32" i="7"/>
  <c r="I28" i="7"/>
  <c r="I24" i="7"/>
  <c r="I20" i="7"/>
  <c r="I16" i="7"/>
  <c r="I12" i="7"/>
  <c r="I8" i="7"/>
  <c r="I59" i="8"/>
  <c r="I55" i="8"/>
  <c r="I51" i="8"/>
  <c r="I47" i="8"/>
  <c r="I43" i="8"/>
  <c r="I39" i="8"/>
  <c r="I35" i="8"/>
  <c r="I31" i="8"/>
  <c r="I27" i="8"/>
  <c r="I23" i="8"/>
  <c r="I19" i="8"/>
  <c r="I15" i="8"/>
  <c r="I34" i="9"/>
  <c r="I30" i="9"/>
  <c r="I26" i="9"/>
  <c r="I22" i="9"/>
  <c r="I18" i="9"/>
  <c r="I14" i="9"/>
  <c r="I10" i="9"/>
  <c r="I43" i="10"/>
  <c r="I39" i="10"/>
  <c r="I35" i="10"/>
  <c r="I31" i="10"/>
  <c r="I27" i="10"/>
  <c r="I23" i="10"/>
  <c r="I19" i="10"/>
  <c r="I15" i="10"/>
  <c r="I10" i="10"/>
  <c r="I60" i="11"/>
  <c r="I54" i="11"/>
  <c r="I49" i="11"/>
  <c r="I44" i="11"/>
  <c r="I37" i="11"/>
  <c r="I32" i="11"/>
  <c r="I27" i="11"/>
  <c r="I20" i="11"/>
  <c r="I15" i="11"/>
  <c r="I58" i="12"/>
  <c r="I53" i="12"/>
  <c r="I48" i="12"/>
  <c r="I42" i="12"/>
  <c r="I37" i="12"/>
  <c r="I32" i="12"/>
  <c r="I26" i="12"/>
  <c r="I19" i="12"/>
  <c r="I43" i="15"/>
  <c r="I38" i="15"/>
  <c r="I33" i="15"/>
  <c r="I27" i="15"/>
  <c r="I22" i="15"/>
  <c r="I17" i="15"/>
  <c r="I25" i="16"/>
  <c r="I20" i="16"/>
  <c r="I44" i="17"/>
  <c r="I13" i="17"/>
  <c r="I9" i="17"/>
  <c r="I8" i="17"/>
  <c r="I14" i="17"/>
  <c r="I18" i="17"/>
  <c r="I22" i="17"/>
  <c r="I26" i="17"/>
  <c r="I30" i="17"/>
  <c r="I34" i="17"/>
  <c r="I38" i="17"/>
  <c r="I42" i="17"/>
  <c r="I47" i="17"/>
  <c r="I51" i="17"/>
  <c r="I55" i="17"/>
  <c r="I59" i="17"/>
  <c r="I57" i="17"/>
  <c r="I52" i="17"/>
  <c r="I46" i="17"/>
  <c r="I40" i="17"/>
  <c r="I35" i="17"/>
  <c r="I29" i="17"/>
  <c r="I24" i="17"/>
  <c r="I19" i="17"/>
  <c r="I12" i="17"/>
  <c r="I23" i="19"/>
  <c r="I18" i="19"/>
  <c r="I59" i="6"/>
  <c r="I51" i="6"/>
  <c r="I43" i="6"/>
  <c r="I35" i="6"/>
  <c r="I27" i="6"/>
  <c r="I19" i="6"/>
  <c r="I10" i="6"/>
  <c r="I28" i="9"/>
  <c r="I20" i="9"/>
  <c r="I12" i="9"/>
  <c r="I41" i="10"/>
  <c r="I33" i="10"/>
  <c r="I25" i="10"/>
  <c r="I17" i="10"/>
  <c r="I43" i="11"/>
  <c r="I23" i="11"/>
  <c r="I9" i="11"/>
  <c r="I8" i="11"/>
  <c r="I13" i="11"/>
  <c r="I17" i="11"/>
  <c r="I21" i="11"/>
  <c r="I26" i="11"/>
  <c r="I30" i="11"/>
  <c r="I34" i="11"/>
  <c r="I38" i="11"/>
  <c r="I42" i="11"/>
  <c r="I47" i="11"/>
  <c r="I51" i="11"/>
  <c r="I55" i="11"/>
  <c r="I59" i="11"/>
  <c r="I52" i="11"/>
  <c r="I40" i="11"/>
  <c r="I29" i="11"/>
  <c r="I18" i="11"/>
  <c r="I8" i="16"/>
  <c r="I9" i="16"/>
  <c r="I10" i="16"/>
  <c r="I14" i="16"/>
  <c r="I18" i="16"/>
  <c r="I22" i="16"/>
  <c r="I12" i="16"/>
  <c r="I7" i="4"/>
  <c r="I9" i="4"/>
  <c r="I57" i="4"/>
  <c r="I53" i="4"/>
  <c r="I49" i="4"/>
  <c r="I45" i="4"/>
  <c r="I41" i="4"/>
  <c r="I37" i="4"/>
  <c r="I33" i="4"/>
  <c r="I29" i="4"/>
  <c r="I25" i="4"/>
  <c r="I21" i="4"/>
  <c r="I17" i="4"/>
  <c r="I13" i="4"/>
  <c r="I8" i="4"/>
  <c r="I60" i="6"/>
  <c r="I56" i="6"/>
  <c r="I52" i="6"/>
  <c r="I48" i="6"/>
  <c r="I44" i="6"/>
  <c r="I40" i="6"/>
  <c r="I36" i="6"/>
  <c r="I32" i="6"/>
  <c r="I28" i="6"/>
  <c r="I24" i="6"/>
  <c r="I20" i="6"/>
  <c r="I16" i="6"/>
  <c r="I11" i="6"/>
  <c r="I59" i="7"/>
  <c r="I55" i="7"/>
  <c r="I51" i="7"/>
  <c r="I47" i="7"/>
  <c r="I43" i="7"/>
  <c r="I39" i="7"/>
  <c r="I35" i="7"/>
  <c r="I31" i="7"/>
  <c r="I27" i="7"/>
  <c r="I23" i="7"/>
  <c r="I19" i="7"/>
  <c r="I15" i="7"/>
  <c r="I11" i="7"/>
  <c r="I9" i="8"/>
  <c r="I7" i="8"/>
  <c r="I10" i="8"/>
  <c r="I58" i="8"/>
  <c r="I54" i="8"/>
  <c r="I50" i="8"/>
  <c r="I46" i="8"/>
  <c r="I42" i="8"/>
  <c r="I38" i="8"/>
  <c r="I34" i="8"/>
  <c r="I30" i="8"/>
  <c r="I26" i="8"/>
  <c r="I22" i="8"/>
  <c r="I18" i="8"/>
  <c r="I14" i="8"/>
  <c r="I8" i="8"/>
  <c r="I33" i="9"/>
  <c r="I29" i="9"/>
  <c r="I25" i="9"/>
  <c r="I21" i="9"/>
  <c r="I17" i="9"/>
  <c r="I13" i="9"/>
  <c r="I9" i="9"/>
  <c r="I42" i="10"/>
  <c r="I38" i="10"/>
  <c r="I34" i="10"/>
  <c r="I30" i="10"/>
  <c r="I26" i="10"/>
  <c r="I22" i="10"/>
  <c r="I18" i="10"/>
  <c r="I14" i="10"/>
  <c r="I9" i="10"/>
  <c r="I58" i="11"/>
  <c r="I53" i="11"/>
  <c r="I48" i="11"/>
  <c r="I41" i="11"/>
  <c r="I36" i="11"/>
  <c r="I31" i="11"/>
  <c r="I25" i="11"/>
  <c r="I19" i="11"/>
  <c r="I14" i="11"/>
  <c r="I7" i="12"/>
  <c r="I24" i="12"/>
  <c r="I23" i="12"/>
  <c r="I15" i="12"/>
  <c r="I10" i="12"/>
  <c r="I12" i="12"/>
  <c r="I17" i="12"/>
  <c r="I21" i="12"/>
  <c r="I27" i="12"/>
  <c r="I31" i="12"/>
  <c r="I35" i="12"/>
  <c r="I39" i="12"/>
  <c r="I43" i="12"/>
  <c r="I47" i="12"/>
  <c r="I51" i="12"/>
  <c r="I55" i="12"/>
  <c r="I59" i="12"/>
  <c r="I57" i="12"/>
  <c r="I52" i="12"/>
  <c r="I46" i="12"/>
  <c r="I41" i="12"/>
  <c r="I36" i="12"/>
  <c r="I30" i="12"/>
  <c r="I25" i="12"/>
  <c r="I18" i="12"/>
  <c r="I11" i="12"/>
  <c r="I10" i="15"/>
  <c r="I12" i="15"/>
  <c r="I16" i="15"/>
  <c r="I20" i="15"/>
  <c r="I24" i="15"/>
  <c r="I28" i="15"/>
  <c r="I32" i="15"/>
  <c r="I36" i="15"/>
  <c r="I40" i="15"/>
  <c r="I42" i="15"/>
  <c r="I37" i="15"/>
  <c r="I31" i="15"/>
  <c r="I26" i="15"/>
  <c r="I21" i="15"/>
  <c r="I15" i="15"/>
  <c r="I9" i="15"/>
  <c r="I24" i="16"/>
  <c r="I19" i="16"/>
  <c r="I13" i="16"/>
  <c r="I8" i="19"/>
  <c r="I9" i="19"/>
  <c r="I13" i="19"/>
  <c r="I17" i="19"/>
  <c r="I21" i="19"/>
  <c r="I25" i="19"/>
  <c r="I22" i="19"/>
  <c r="I16" i="19"/>
  <c r="I11" i="19"/>
  <c r="I16" i="14"/>
  <c r="I7" i="14"/>
  <c r="I58" i="14"/>
  <c r="I54" i="14"/>
  <c r="I50" i="14"/>
  <c r="I46" i="14"/>
  <c r="I42" i="14"/>
  <c r="I38" i="14"/>
  <c r="I34" i="14"/>
  <c r="I30" i="14"/>
  <c r="I26" i="14"/>
  <c r="I22" i="14"/>
  <c r="I18" i="14"/>
  <c r="I13" i="14"/>
  <c r="I9" i="14"/>
  <c r="I12" i="18"/>
  <c r="I8" i="18"/>
  <c r="I23" i="18"/>
  <c r="I19" i="18"/>
  <c r="I15" i="18"/>
  <c r="I10" i="18"/>
  <c r="I59" i="20"/>
  <c r="I55" i="20"/>
  <c r="I51" i="20"/>
  <c r="I47" i="20"/>
  <c r="I43" i="20"/>
  <c r="I39" i="20"/>
  <c r="I35" i="20"/>
  <c r="I31" i="20"/>
  <c r="I27" i="20"/>
  <c r="I23" i="20"/>
  <c r="I19" i="20"/>
  <c r="I15" i="20"/>
  <c r="I11" i="20"/>
  <c r="I58" i="20"/>
  <c r="I54" i="20"/>
  <c r="I50" i="20"/>
  <c r="I46" i="20"/>
  <c r="I42" i="20"/>
  <c r="I38" i="20"/>
  <c r="I34" i="20"/>
  <c r="I30" i="20"/>
  <c r="I26" i="20"/>
  <c r="I22" i="20"/>
  <c r="I18" i="20"/>
  <c r="I14" i="20"/>
  <c r="I10" i="20"/>
  <c r="K8" i="19"/>
  <c r="G7" i="4" l="1"/>
  <c r="F7" i="25" l="1"/>
  <c r="F8" i="25"/>
  <c r="G8" i="25" l="1"/>
  <c r="K7" i="11"/>
  <c r="K10" i="11"/>
  <c r="K9" i="11"/>
  <c r="K8" i="11"/>
  <c r="H7" i="4" l="1"/>
  <c r="F43" i="10"/>
  <c r="F42" i="10"/>
  <c r="F41" i="10"/>
  <c r="F40" i="10"/>
  <c r="F38" i="10"/>
  <c r="F37" i="10"/>
  <c r="F35" i="10"/>
  <c r="F34" i="10"/>
  <c r="F33" i="10"/>
  <c r="F30" i="10"/>
  <c r="F29" i="10"/>
  <c r="F28" i="10"/>
  <c r="F27" i="10"/>
  <c r="F25" i="10"/>
  <c r="F22" i="10"/>
  <c r="F21" i="10"/>
  <c r="F20" i="10"/>
  <c r="F19" i="10"/>
  <c r="F18" i="10"/>
  <c r="F17" i="10"/>
  <c r="F14" i="10"/>
  <c r="F13" i="10"/>
  <c r="F12" i="10"/>
  <c r="F11" i="10"/>
  <c r="F9" i="10" l="1"/>
  <c r="K11" i="10"/>
  <c r="K9" i="10"/>
  <c r="K10" i="10"/>
  <c r="K8" i="10"/>
  <c r="F26" i="10"/>
  <c r="F10" i="10"/>
  <c r="F32" i="10"/>
  <c r="F15" i="10"/>
  <c r="F8" i="10"/>
  <c r="H8" i="10" s="1"/>
  <c r="F16" i="10"/>
  <c r="F24" i="10"/>
  <c r="F36" i="10"/>
  <c r="F23" i="10"/>
  <c r="F31" i="10"/>
  <c r="F39" i="10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K9" i="19" l="1"/>
  <c r="K11" i="19"/>
  <c r="K10" i="19"/>
  <c r="H14" i="19"/>
  <c r="G14" i="19"/>
  <c r="H22" i="19"/>
  <c r="G22" i="19"/>
  <c r="H11" i="19"/>
  <c r="G11" i="19"/>
  <c r="H15" i="19"/>
  <c r="G15" i="19"/>
  <c r="H19" i="19"/>
  <c r="G19" i="19"/>
  <c r="H23" i="19"/>
  <c r="G23" i="19"/>
  <c r="H10" i="19"/>
  <c r="G10" i="19"/>
  <c r="H18" i="19"/>
  <c r="G18" i="19"/>
  <c r="G12" i="19"/>
  <c r="H12" i="19"/>
  <c r="G16" i="19"/>
  <c r="H16" i="19"/>
  <c r="G20" i="19"/>
  <c r="H20" i="19"/>
  <c r="H24" i="19"/>
  <c r="G24" i="19"/>
  <c r="G9" i="19"/>
  <c r="H9" i="19"/>
  <c r="G13" i="19"/>
  <c r="H13" i="19"/>
  <c r="G17" i="19"/>
  <c r="H17" i="19"/>
  <c r="G21" i="19"/>
  <c r="H21" i="19"/>
  <c r="G25" i="19"/>
  <c r="H25" i="19"/>
  <c r="K8" i="18" l="1"/>
  <c r="K10" i="18"/>
  <c r="K11" i="18"/>
  <c r="K9" i="18"/>
  <c r="H10" i="18"/>
  <c r="G10" i="18"/>
  <c r="G22" i="18"/>
  <c r="H22" i="18"/>
  <c r="H11" i="18"/>
  <c r="G11" i="18"/>
  <c r="H15" i="18"/>
  <c r="G15" i="18"/>
  <c r="H19" i="18"/>
  <c r="G19" i="18"/>
  <c r="H23" i="18"/>
  <c r="G23" i="18"/>
  <c r="H14" i="18"/>
  <c r="G14" i="18"/>
  <c r="G12" i="18"/>
  <c r="H12" i="18"/>
  <c r="G16" i="18"/>
  <c r="H16" i="18"/>
  <c r="H20" i="18"/>
  <c r="G20" i="18"/>
  <c r="H24" i="18"/>
  <c r="G24" i="18"/>
  <c r="H18" i="18"/>
  <c r="G18" i="18"/>
  <c r="G9" i="18"/>
  <c r="H9" i="18"/>
  <c r="G13" i="18"/>
  <c r="H13" i="18"/>
  <c r="G17" i="18"/>
  <c r="H17" i="18"/>
  <c r="G21" i="18"/>
  <c r="H21" i="18"/>
  <c r="G25" i="18"/>
  <c r="H25" i="18"/>
  <c r="K11" i="17" l="1"/>
  <c r="K9" i="17"/>
  <c r="K10" i="17"/>
  <c r="K8" i="17"/>
  <c r="G11" i="17"/>
  <c r="G23" i="17"/>
  <c r="G31" i="17"/>
  <c r="G43" i="17"/>
  <c r="G55" i="17"/>
  <c r="G12" i="17"/>
  <c r="G16" i="17"/>
  <c r="G20" i="17"/>
  <c r="G24" i="17"/>
  <c r="G28" i="17"/>
  <c r="G32" i="17"/>
  <c r="G36" i="17"/>
  <c r="G40" i="17"/>
  <c r="G44" i="17"/>
  <c r="G48" i="17"/>
  <c r="G52" i="17"/>
  <c r="G56" i="17"/>
  <c r="G60" i="17"/>
  <c r="G15" i="17"/>
  <c r="G27" i="17"/>
  <c r="G39" i="17"/>
  <c r="G47" i="17"/>
  <c r="G59" i="17"/>
  <c r="G9" i="17"/>
  <c r="G13" i="17"/>
  <c r="G17" i="17"/>
  <c r="G21" i="17"/>
  <c r="G25" i="17"/>
  <c r="G29" i="17"/>
  <c r="G33" i="17"/>
  <c r="G37" i="17"/>
  <c r="G41" i="17"/>
  <c r="G45" i="17"/>
  <c r="G49" i="17"/>
  <c r="G53" i="17"/>
  <c r="G57" i="17"/>
  <c r="G61" i="17"/>
  <c r="G19" i="17"/>
  <c r="G35" i="17"/>
  <c r="G51" i="17"/>
  <c r="G10" i="17"/>
  <c r="G14" i="17"/>
  <c r="G18" i="17"/>
  <c r="G22" i="17"/>
  <c r="G26" i="17"/>
  <c r="G30" i="17"/>
  <c r="G34" i="17"/>
  <c r="G38" i="17"/>
  <c r="G42" i="17"/>
  <c r="G46" i="17"/>
  <c r="G50" i="17"/>
  <c r="G54" i="17"/>
  <c r="G58" i="17"/>
  <c r="K10" i="16" l="1"/>
  <c r="K8" i="16"/>
  <c r="K9" i="16"/>
  <c r="K11" i="16"/>
  <c r="G14" i="16"/>
  <c r="H14" i="16"/>
  <c r="H11" i="16"/>
  <c r="G11" i="16"/>
  <c r="H15" i="16"/>
  <c r="G15" i="16"/>
  <c r="H19" i="16"/>
  <c r="G19" i="16"/>
  <c r="H23" i="16"/>
  <c r="G23" i="16"/>
  <c r="G22" i="16"/>
  <c r="H22" i="16"/>
  <c r="H16" i="16"/>
  <c r="G16" i="16"/>
  <c r="G10" i="16"/>
  <c r="H10" i="16"/>
  <c r="G18" i="16"/>
  <c r="H18" i="16"/>
  <c r="H12" i="16"/>
  <c r="G12" i="16"/>
  <c r="H20" i="16"/>
  <c r="G20" i="16"/>
  <c r="H24" i="16"/>
  <c r="G24" i="16"/>
  <c r="G9" i="16"/>
  <c r="H9" i="16"/>
  <c r="G13" i="16"/>
  <c r="H13" i="16"/>
  <c r="G17" i="16"/>
  <c r="H17" i="16"/>
  <c r="G21" i="16"/>
  <c r="H21" i="16"/>
  <c r="G25" i="16"/>
  <c r="H25" i="16"/>
  <c r="K7" i="20" l="1"/>
  <c r="K9" i="20"/>
  <c r="K10" i="20"/>
  <c r="K8" i="20"/>
  <c r="H9" i="20"/>
  <c r="G9" i="20"/>
  <c r="H21" i="20"/>
  <c r="G21" i="20"/>
  <c r="H29" i="20"/>
  <c r="G29" i="20"/>
  <c r="H41" i="20"/>
  <c r="G41" i="20"/>
  <c r="H53" i="20"/>
  <c r="G53" i="20"/>
  <c r="H10" i="20"/>
  <c r="G10" i="20"/>
  <c r="H14" i="20"/>
  <c r="G14" i="20"/>
  <c r="H18" i="20"/>
  <c r="G18" i="20"/>
  <c r="H22" i="20"/>
  <c r="G22" i="20"/>
  <c r="H26" i="20"/>
  <c r="G26" i="20"/>
  <c r="H30" i="20"/>
  <c r="G30" i="20"/>
  <c r="H34" i="20"/>
  <c r="G34" i="20"/>
  <c r="H38" i="20"/>
  <c r="G38" i="20"/>
  <c r="H42" i="20"/>
  <c r="G42" i="20"/>
  <c r="H46" i="20"/>
  <c r="G46" i="20"/>
  <c r="H50" i="20"/>
  <c r="G50" i="20"/>
  <c r="H54" i="20"/>
  <c r="G54" i="20"/>
  <c r="H58" i="20"/>
  <c r="G58" i="20"/>
  <c r="H17" i="20"/>
  <c r="G17" i="20"/>
  <c r="H33" i="20"/>
  <c r="G33" i="20"/>
  <c r="H49" i="20"/>
  <c r="G49" i="20"/>
  <c r="G19" i="20"/>
  <c r="H19" i="20"/>
  <c r="G31" i="20"/>
  <c r="H31" i="20"/>
  <c r="G35" i="20"/>
  <c r="H35" i="20"/>
  <c r="G39" i="20"/>
  <c r="H39" i="20"/>
  <c r="G43" i="20"/>
  <c r="H43" i="20"/>
  <c r="G47" i="20"/>
  <c r="H47" i="20"/>
  <c r="G51" i="20"/>
  <c r="H51" i="20"/>
  <c r="G55" i="20"/>
  <c r="H55" i="20"/>
  <c r="G59" i="20"/>
  <c r="H59" i="20"/>
  <c r="H13" i="20"/>
  <c r="G13" i="20"/>
  <c r="H25" i="20"/>
  <c r="G25" i="20"/>
  <c r="H37" i="20"/>
  <c r="G37" i="20"/>
  <c r="H45" i="20"/>
  <c r="G45" i="20"/>
  <c r="H57" i="20"/>
  <c r="G57" i="20"/>
  <c r="G11" i="20"/>
  <c r="H11" i="20"/>
  <c r="G15" i="20"/>
  <c r="H15" i="20"/>
  <c r="G23" i="20"/>
  <c r="H23" i="20"/>
  <c r="G27" i="20"/>
  <c r="H27" i="20"/>
  <c r="G8" i="20"/>
  <c r="H8" i="20"/>
  <c r="G12" i="20"/>
  <c r="H12" i="20"/>
  <c r="G16" i="20"/>
  <c r="H16" i="20"/>
  <c r="G20" i="20"/>
  <c r="H20" i="20"/>
  <c r="G24" i="20"/>
  <c r="H24" i="20"/>
  <c r="G28" i="20"/>
  <c r="H28" i="20"/>
  <c r="G32" i="20"/>
  <c r="H32" i="20"/>
  <c r="G36" i="20"/>
  <c r="H36" i="20"/>
  <c r="G40" i="20"/>
  <c r="H40" i="20"/>
  <c r="G44" i="20"/>
  <c r="H44" i="20"/>
  <c r="G48" i="20"/>
  <c r="H48" i="20"/>
  <c r="G52" i="20"/>
  <c r="H52" i="20"/>
  <c r="G56" i="20"/>
  <c r="H56" i="20"/>
  <c r="G60" i="20"/>
  <c r="H60" i="20"/>
  <c r="K11" i="15" l="1"/>
  <c r="K9" i="15"/>
  <c r="K10" i="15"/>
  <c r="K8" i="15"/>
  <c r="G16" i="15"/>
  <c r="G24" i="15"/>
  <c r="G36" i="15"/>
  <c r="G9" i="15"/>
  <c r="G13" i="15"/>
  <c r="G17" i="15"/>
  <c r="G21" i="15"/>
  <c r="G25" i="15"/>
  <c r="G29" i="15"/>
  <c r="G33" i="15"/>
  <c r="G37" i="15"/>
  <c r="G41" i="15"/>
  <c r="G12" i="15"/>
  <c r="G28" i="15"/>
  <c r="G22" i="15"/>
  <c r="G42" i="15"/>
  <c r="G20" i="15"/>
  <c r="G32" i="15"/>
  <c r="G40" i="15"/>
  <c r="G10" i="15"/>
  <c r="G14" i="15"/>
  <c r="G18" i="15"/>
  <c r="G26" i="15"/>
  <c r="G30" i="15"/>
  <c r="G34" i="15"/>
  <c r="G38" i="15"/>
  <c r="G11" i="15"/>
  <c r="G15" i="15"/>
  <c r="G19" i="15"/>
  <c r="G23" i="15"/>
  <c r="G27" i="15"/>
  <c r="G31" i="15"/>
  <c r="G35" i="15"/>
  <c r="G39" i="15"/>
  <c r="G43" i="15"/>
  <c r="K9" i="14" l="1"/>
  <c r="K7" i="14"/>
  <c r="K8" i="14"/>
  <c r="K10" i="14"/>
  <c r="K9" i="12" l="1"/>
  <c r="K7" i="12"/>
  <c r="K10" i="12"/>
  <c r="K8" i="12"/>
  <c r="F7" i="8" l="1"/>
  <c r="F7" i="7" l="1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8" i="20" l="1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7" i="20"/>
  <c r="H7" i="20" s="1"/>
  <c r="F9" i="19" l="1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8" i="19"/>
  <c r="H8" i="19" s="1"/>
  <c r="F9" i="18" l="1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8" i="18"/>
  <c r="H8" i="18" s="1"/>
  <c r="F9" i="17" l="1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8" i="17"/>
  <c r="F9" i="16" l="1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8" i="16"/>
  <c r="H8" i="16" s="1"/>
  <c r="F8" i="15" l="1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8" i="14" l="1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7" i="14"/>
  <c r="H7" i="14" s="1"/>
  <c r="F8" i="12" l="1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7" i="12"/>
  <c r="H7" i="12" s="1"/>
  <c r="F8" i="11" l="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7" i="11"/>
  <c r="H7" i="11" s="1"/>
  <c r="F9" i="9" l="1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8" i="9"/>
  <c r="H8" i="9" s="1"/>
  <c r="F8" i="8" l="1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0" i="6" l="1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</calcChain>
</file>

<file path=xl/sharedStrings.xml><?xml version="1.0" encoding="utf-8"?>
<sst xmlns="http://schemas.openxmlformats.org/spreadsheetml/2006/main" count="2534" uniqueCount="144">
  <si>
    <t>United States Environmental Protection Agency</t>
  </si>
  <si>
    <t>Office of Chemical Safety and Pollution Prevention</t>
  </si>
  <si>
    <t>Set Name</t>
  </si>
  <si>
    <t>Case</t>
  </si>
  <si>
    <t>Case Description (Duration, WF, Mass)</t>
  </si>
  <si>
    <t>Product User/ Bystander</t>
  </si>
  <si>
    <t>24 hr Max TWA (mg/m3)</t>
  </si>
  <si>
    <t>24 hr Max TWA (ppm)</t>
  </si>
  <si>
    <t xml:space="preserve">Benchmark = </t>
  </si>
  <si>
    <t>Benchmark =</t>
  </si>
  <si>
    <t>High Duration</t>
  </si>
  <si>
    <t>Case 1</t>
  </si>
  <si>
    <t>High-Low-Low</t>
  </si>
  <si>
    <t>User</t>
  </si>
  <si>
    <t>Max user</t>
  </si>
  <si>
    <t>Bystander</t>
  </si>
  <si>
    <t>max bystander</t>
  </si>
  <si>
    <t>Case 2</t>
  </si>
  <si>
    <t>High-Low-Medium</t>
  </si>
  <si>
    <t>min user</t>
  </si>
  <si>
    <t>min bystander</t>
  </si>
  <si>
    <t>Case 3</t>
  </si>
  <si>
    <t>High-Low-High</t>
  </si>
  <si>
    <t>Case 4</t>
  </si>
  <si>
    <t>High-Medium-Low</t>
  </si>
  <si>
    <t>Case 5</t>
  </si>
  <si>
    <t>High-Medium-Medium</t>
  </si>
  <si>
    <t>Case 6</t>
  </si>
  <si>
    <t>High-Medium-High</t>
  </si>
  <si>
    <t>Case 7</t>
  </si>
  <si>
    <t>High-High-Low</t>
  </si>
  <si>
    <t>Case 8</t>
  </si>
  <si>
    <t>High-High-Medium</t>
  </si>
  <si>
    <t>Case 9</t>
  </si>
  <si>
    <t>High-High-High</t>
  </si>
  <si>
    <t>Medium Duration</t>
  </si>
  <si>
    <t>Medium-Low-Low</t>
  </si>
  <si>
    <t>Medium-Low-Medium</t>
  </si>
  <si>
    <t>Medium-Low-High</t>
  </si>
  <si>
    <t>Medium-Medium-Low</t>
  </si>
  <si>
    <t>Medium-Medium-Medium</t>
  </si>
  <si>
    <t>Medium-Medium-High</t>
  </si>
  <si>
    <t>Medium-High-Low</t>
  </si>
  <si>
    <t>Medium-High-Medium</t>
  </si>
  <si>
    <t>Medium-High-High</t>
  </si>
  <si>
    <t>Low Duration</t>
  </si>
  <si>
    <t>Low-Low-Low</t>
  </si>
  <si>
    <t>Low-Low-Medium</t>
  </si>
  <si>
    <t>Low-Low-High</t>
  </si>
  <si>
    <t>Low-Medium-Low</t>
  </si>
  <si>
    <t>Low-Medium-Medium</t>
  </si>
  <si>
    <t>Low-Medium-High</t>
  </si>
  <si>
    <t>Low-High-Low</t>
  </si>
  <si>
    <t>Low-High-Medium</t>
  </si>
  <si>
    <t>Low-High-High</t>
  </si>
  <si>
    <t>Note: Single product with a range given for the weight fraciton. Weight fraction run as "low" and "medium" (no "high" values)</t>
  </si>
  <si>
    <t>User Max</t>
  </si>
  <si>
    <t>Bystander Max</t>
  </si>
  <si>
    <t>User Min</t>
  </si>
  <si>
    <t>Bystand Min</t>
  </si>
  <si>
    <t>*Note: only one product, so no "high" or "medium" weight fraction run, just the single WF value, labeled "low"</t>
  </si>
  <si>
    <t>max user</t>
  </si>
  <si>
    <t>min bystanter</t>
  </si>
  <si>
    <t>Note: Version 2 is modeled outside (no by-stander)</t>
  </si>
  <si>
    <t>*NOTE: mg/m3 --&gt; ppm:  24.45 (molar volume at STP)/ MW</t>
  </si>
  <si>
    <t>ug/m3 --&gt; ppm: (mass/1000)*(24.45/MW)</t>
  </si>
  <si>
    <t>Note: Version 1 is modeled in a garage</t>
  </si>
  <si>
    <t>*Note: only one product, so no "high" weight fraction run, just low and medium to represent range of perchlorethylene in single prodcut.</t>
  </si>
  <si>
    <t>Activity Pattern</t>
  </si>
  <si>
    <t>Dry Cleaned Articles</t>
  </si>
  <si>
    <t>Stay-at-home Adult</t>
  </si>
  <si>
    <t>Stay-at-home youth or child</t>
  </si>
  <si>
    <t>1 hr Max TWA (mg/m3)</t>
  </si>
  <si>
    <t>3 hr Max TWA (mg/m3)</t>
  </si>
  <si>
    <t>1 hour converted to 24 hour
HEC (Altmann)=</t>
  </si>
  <si>
    <t>3 hour converted to 24 hour
HEC (Altmann)=</t>
  </si>
  <si>
    <t>24 hour TWA
HEC (Altmann)=</t>
  </si>
  <si>
    <t>1hr to 24 hr fold factor</t>
  </si>
  <si>
    <t>3hr to 24 hr fold factor</t>
  </si>
  <si>
    <t>EXTRAPOLATION: Industrial adhesive; Adhesive; Arts and crafts adhesive; Gun ammunition sealant. Modeled with CEM Glues and Adhesives (small scale)</t>
  </si>
  <si>
    <t>Table of Contents</t>
  </si>
  <si>
    <t>Worksheet</t>
  </si>
  <si>
    <t>Description</t>
  </si>
  <si>
    <t>Aerosol Degreaser Inh</t>
  </si>
  <si>
    <t>Parts Cleaner Inh</t>
  </si>
  <si>
    <t>Mold Cleaner Inh</t>
  </si>
  <si>
    <t>Vandalism Remover Inh</t>
  </si>
  <si>
    <t>Liquid Marble Polish Inh</t>
  </si>
  <si>
    <t>Cutting Fluid Inh</t>
  </si>
  <si>
    <t>Aerosol Lubricant Inh</t>
  </si>
  <si>
    <t>Adhesives Inh</t>
  </si>
  <si>
    <t>Caulk Sealant Inh</t>
  </si>
  <si>
    <t>Outdoor Water Shield Inh</t>
  </si>
  <si>
    <t>Coatings and Primers Inh</t>
  </si>
  <si>
    <t>Rust Primer Inh</t>
  </si>
  <si>
    <t>Metallic Overglaze Inh</t>
  </si>
  <si>
    <t>Wax Marble Polish Inh</t>
  </si>
  <si>
    <t>High</t>
  </si>
  <si>
    <t>Low</t>
  </si>
  <si>
    <t>Medium</t>
  </si>
  <si>
    <t>Break Cleaner_aerosol</t>
  </si>
  <si>
    <t>Likestock Groom Inh</t>
  </si>
  <si>
    <t>Dry Cleaned Articles Inh</t>
  </si>
  <si>
    <t>This tab provides the estimated risk margins for consumer inhalation exposure from use of aerosol degreasing products containing PCE.</t>
  </si>
  <si>
    <t>This tab provides the estimated risk margins for consumer inhalation exposure from use of aerosol break cleaning products containing PCE.</t>
  </si>
  <si>
    <t>This tab provides the estimated risk marginsfor consumer inhalation exposure from use of parts cleaning products containing PCE.</t>
  </si>
  <si>
    <t>This tab provides the estimated risk margins for consumer inhalation exposure from use of mold cleaner, weld splatter protectant products containing PCE.</t>
  </si>
  <si>
    <t>This tab provides the estimated risk margins for consumer inhalation exposure from use of a vandalism mark remover product containing PCE.</t>
  </si>
  <si>
    <t>This tab provides the estimated risk margins for consumer inhalation exposure from use of marble polish liquid product containing PCE.</t>
  </si>
  <si>
    <t>This tab provides the estimated risk margins for consumer inhalation exposure from use of cutting fluid products containing PCE.</t>
  </si>
  <si>
    <t>This tab provides the estimated risk margins for consumer inhalation exposure from use of aerosol lubricant products containing PCE.</t>
  </si>
  <si>
    <t>This tab provides the estimated risk margins for consumer inhalation exposure from use of industrial and craft adhesive products containing PCE.</t>
  </si>
  <si>
    <t>This tab provides the estimated risk margins for consumer inhalation exposure from use of livestock grooming products containing PCE.</t>
  </si>
  <si>
    <t>This tab provides the estimated risk margins for consumer inhalation exposure from use of caulk and sealant products containing PCE.</t>
  </si>
  <si>
    <t>This tab provides the estimated risk margins for consumer inhalation exposure from use of an outdoor water shield sealant product containing PCE.</t>
  </si>
  <si>
    <t>This tab provides the estimated risk margins for consumer inhalation exposure from use of aerosol coating and primer products containing PCE.</t>
  </si>
  <si>
    <t>This tab provides the estimated risk margins for consumer inhalation exposure from use of liquid rust primer and sealant products containing PCE.</t>
  </si>
  <si>
    <t>This tab provides the estimated risk margins for consumer inhalation exposure from use of a metallic overglaze product containing PCE.</t>
  </si>
  <si>
    <t>This tab provides the estimated risk margins for consumer inhalation exposure from use of a wax stone and marble polish product containing PCE.</t>
  </si>
  <si>
    <t>This tab provides the estimated risk margins for consumer inhalation exposure from use of dry cleaned clothing articles containing PCE.</t>
  </si>
  <si>
    <t>December 2020</t>
  </si>
  <si>
    <r>
      <t>MOE 
Tinston et al., 1994
 HEC (mg/m</t>
    </r>
    <r>
      <rPr>
        <vertAlign val="superscript"/>
        <sz val="10"/>
        <color rgb="FFFFFFFF"/>
        <rFont val="Times New Roman"/>
        <family val="1"/>
      </rPr>
      <t>3</t>
    </r>
    <r>
      <rPr>
        <sz val="10"/>
        <color rgb="FFFFFFFF"/>
        <rFont val="Times New Roman"/>
        <family val="1"/>
      </rPr>
      <t xml:space="preserve">) = </t>
    </r>
  </si>
  <si>
    <r>
      <t>MOE
Carney et al., 2006 
HEC (mg/m</t>
    </r>
    <r>
      <rPr>
        <vertAlign val="superscript"/>
        <sz val="10"/>
        <color rgb="FFFFFFFF"/>
        <rFont val="Times New Roman"/>
        <family val="1"/>
      </rPr>
      <t>3</t>
    </r>
    <r>
      <rPr>
        <sz val="10"/>
        <color rgb="FFFFFFFF"/>
        <rFont val="Times New Roman"/>
        <family val="1"/>
      </rPr>
      <t>) =</t>
    </r>
  </si>
  <si>
    <r>
      <t>MOE Altmann et al. 1990 
HEC (mg/m</t>
    </r>
    <r>
      <rPr>
        <vertAlign val="superscript"/>
        <sz val="10"/>
        <color rgb="FFFFFFFF"/>
        <rFont val="Times New Roman"/>
        <family val="1"/>
      </rPr>
      <t>3</t>
    </r>
    <r>
      <rPr>
        <sz val="10"/>
        <color rgb="FFFFFFFF"/>
        <rFont val="Times New Roman"/>
        <family val="1"/>
      </rPr>
      <t xml:space="preserve">) = </t>
    </r>
  </si>
  <si>
    <r>
      <t xml:space="preserve">Brake Cleaner (aka Degreaser III). </t>
    </r>
    <r>
      <rPr>
        <i/>
        <sz val="12"/>
        <color theme="1"/>
        <rFont val="Times New Roman"/>
        <family val="1"/>
      </rPr>
      <t>Modeled with CEM Degreasers</t>
    </r>
  </si>
  <si>
    <r>
      <t xml:space="preserve">Parts cleaner (liquid). </t>
    </r>
    <r>
      <rPr>
        <i/>
        <sz val="12"/>
        <color theme="1"/>
        <rFont val="Times New Roman"/>
        <family val="1"/>
      </rPr>
      <t>Modeled with CEM Continous Action Air Freshener</t>
    </r>
  </si>
  <si>
    <r>
      <t xml:space="preserve">Vandalism mark &amp; stain remover; Mold cleaner; Weld splatter protectant. </t>
    </r>
    <r>
      <rPr>
        <i/>
        <sz val="12"/>
        <color theme="1"/>
        <rFont val="Times New Roman"/>
        <family val="1"/>
      </rPr>
      <t xml:space="preserve">Modeled with CEM All Purpose Spray Cleaner </t>
    </r>
  </si>
  <si>
    <r>
      <t xml:space="preserve">Vandalism mark &amp; stain remover. </t>
    </r>
    <r>
      <rPr>
        <i/>
        <sz val="12"/>
        <color theme="1"/>
        <rFont val="Times New Roman"/>
        <family val="1"/>
      </rPr>
      <t xml:space="preserve">Modeled with CEM All Purpose Spray Cleaner </t>
    </r>
  </si>
  <si>
    <r>
      <rPr>
        <b/>
        <sz val="16"/>
        <color theme="1"/>
        <rFont val="Times New Roman"/>
        <family val="1"/>
      </rPr>
      <t>Marble polish.</t>
    </r>
    <r>
      <rPr>
        <sz val="16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Modeled using CEM All Purpose Liquid Cleaner</t>
    </r>
  </si>
  <si>
    <r>
      <t xml:space="preserve">Cutting Fluid. </t>
    </r>
    <r>
      <rPr>
        <i/>
        <sz val="12"/>
        <color theme="1"/>
        <rFont val="Times New Roman"/>
        <family val="1"/>
      </rPr>
      <t>Modeled with CEM Non-Spray Lubricant</t>
    </r>
  </si>
  <si>
    <r>
      <t xml:space="preserve">Aerosol lubricant; Lubricant; Penetrating oil or lubricant. </t>
    </r>
    <r>
      <rPr>
        <i/>
        <sz val="12"/>
        <color theme="1"/>
        <rFont val="Times New Roman"/>
        <family val="1"/>
      </rPr>
      <t>Modeled with CEM Spray Lubricant</t>
    </r>
  </si>
  <si>
    <r>
      <t xml:space="preserve">Industrial adhesive; Adhesive; Arts and crafts adhesive; Gun ammunition sealant. </t>
    </r>
    <r>
      <rPr>
        <i/>
        <sz val="12"/>
        <color theme="1"/>
        <rFont val="Times New Roman"/>
        <family val="1"/>
      </rPr>
      <t>Modeled with CEM Glues and Adhesives (small scale)</t>
    </r>
  </si>
  <si>
    <r>
      <t xml:space="preserve">Livestock grooming adhesive. </t>
    </r>
    <r>
      <rPr>
        <i/>
        <sz val="12"/>
        <color theme="1"/>
        <rFont val="Times New Roman"/>
        <family val="1"/>
      </rPr>
      <t>Modeled with CEM Spray Fixative and Finishing Spray Coatings</t>
    </r>
  </si>
  <si>
    <r>
      <t xml:space="preserve">Column adhesive; Caulk; Sealant. </t>
    </r>
    <r>
      <rPr>
        <i/>
        <sz val="12"/>
        <color theme="1"/>
        <rFont val="Times New Roman"/>
        <family val="1"/>
      </rPr>
      <t>Modeled with CEM Caulk</t>
    </r>
  </si>
  <si>
    <r>
      <t xml:space="preserve">Sealant: Outdoor Water Shield (aka Solvent Based Wall Paint II). </t>
    </r>
    <r>
      <rPr>
        <i/>
        <sz val="12"/>
        <color theme="1"/>
        <rFont val="Times New Roman"/>
        <family val="1"/>
      </rPr>
      <t>Modeled with CEM Solvent-based Wall Paint</t>
    </r>
  </si>
  <si>
    <r>
      <t xml:space="preserve">Coating (battery reconditioner); Rust primer. </t>
    </r>
    <r>
      <rPr>
        <i/>
        <sz val="12"/>
        <color theme="1"/>
        <rFont val="Times New Roman"/>
        <family val="1"/>
      </rPr>
      <t>Modeled using CEM Aerosol Spray Paints scenario</t>
    </r>
  </si>
  <si>
    <r>
      <t xml:space="preserve">Rust Primer; Sealant (aka Solvent Based Wall Paint I). </t>
    </r>
    <r>
      <rPr>
        <i/>
        <sz val="12"/>
        <color theme="1"/>
        <rFont val="Times New Roman"/>
        <family val="1"/>
      </rPr>
      <t>Modeled with CEM Solvent-based Wall Paint</t>
    </r>
  </si>
  <si>
    <r>
      <t xml:space="preserve">Solvent based metallic overglaze. </t>
    </r>
    <r>
      <rPr>
        <i/>
        <sz val="12"/>
        <color theme="1"/>
        <rFont val="Times New Roman"/>
        <family val="1"/>
      </rPr>
      <t>Modeled with CEM Laquers and Stains</t>
    </r>
  </si>
  <si>
    <r>
      <t xml:space="preserve">Stone cleaner; Marble polish. </t>
    </r>
    <r>
      <rPr>
        <i/>
        <sz val="12"/>
        <color theme="1"/>
        <rFont val="Times New Roman"/>
        <family val="1"/>
      </rPr>
      <t>Modeled with CEM All Purpose Waxes and Polishes</t>
    </r>
  </si>
  <si>
    <r>
      <t xml:space="preserve">Dry Cleaned Clothing - stored in home closet. </t>
    </r>
    <r>
      <rPr>
        <i/>
        <sz val="12"/>
        <color theme="1"/>
        <rFont val="Times New Roman"/>
        <family val="1"/>
      </rPr>
      <t>Modeled with MCCEM</t>
    </r>
    <r>
      <rPr>
        <b/>
        <sz val="16"/>
        <color theme="1"/>
        <rFont val="Times New Roman"/>
        <family val="1"/>
      </rPr>
      <t>, based on Tichenor et al. 1990</t>
    </r>
  </si>
  <si>
    <r>
      <t xml:space="preserve">EXTRAPOLATION: Solvent; Cleaner; Marine cleaner; Degreaser; Coil cleaner ; Electric motor cleaner ; Parts cleaner; Cable cleaner; Stainless Steel Polish. </t>
    </r>
    <r>
      <rPr>
        <i/>
        <sz val="12"/>
        <color theme="1"/>
        <rFont val="Times New Roman"/>
        <family val="1"/>
      </rPr>
      <t>Modeled with CEM Degreasers (Note to self: originally split into degreasers I and II, but combined due to identical/overlap of parameters)</t>
    </r>
  </si>
  <si>
    <r>
      <t xml:space="preserve">EXTRAPOLATION: Rust Primer; Sealant (aka Solvent Based Wall Paint I). </t>
    </r>
    <r>
      <rPr>
        <i/>
        <sz val="12"/>
        <color theme="1"/>
        <rFont val="Times New Roman"/>
        <family val="1"/>
      </rPr>
      <t>Modeled with CEM Solvent-based Wall Paint</t>
    </r>
  </si>
  <si>
    <t>Risk Evaluation for Perchloroethylene
Supplemental File:
Consumer Inhalation Exposure Risk Calculations
CASRN: 127-18-4</t>
  </si>
  <si>
    <r>
      <t xml:space="preserve">Solvent; Cleaner; Marine cleaner; Degreaser; Coil cleaner ; Electric motor cleaner ; Parts cleaner; Cable cleaner; Stainless Steel Polish. </t>
    </r>
    <r>
      <rPr>
        <i/>
        <sz val="12"/>
        <color theme="1"/>
        <rFont val="Times New Roman"/>
        <family val="1"/>
      </rPr>
      <t xml:space="preserve">Modeled with CEM Degreasers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</si>
</sst>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2"/>
      <color rgb="FFFF0000"/>
      <name val="Trebuchet MS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FFFF"/>
      <name val="Times New Roman"/>
      <family val="1"/>
    </font>
    <font>
      <vertAlign val="superscript"/>
      <sz val="10"/>
      <color rgb="FFFFFFFF"/>
      <name val="Times New Roman"/>
      <family val="1"/>
    </font>
    <font>
      <sz val="10"/>
      <color rgb="FF404040"/>
      <name val="Times New Roman"/>
      <family val="1"/>
    </font>
    <font>
      <sz val="10"/>
      <color theme="1"/>
      <name val="Times New Roman"/>
      <family val="1"/>
    </font>
    <font>
      <sz val="11"/>
      <color rgb="FF404040"/>
      <name val="Times New Roman"/>
      <family val="1"/>
    </font>
    <font>
      <i/>
      <sz val="11"/>
      <color rgb="FFFF0000"/>
      <name val="Times New Roman"/>
      <family val="1"/>
    </font>
    <font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4"/>
      <color rgb="FFFF0000"/>
      <name val="Times New Roman"/>
      <family val="1"/>
    </font>
    <font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67A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6"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4" fillId="0" borderId="0" xfId="0" applyFont="1"/>
    <xf numFmtId="0" fontId="3" fillId="5" borderId="0" xfId="0" applyFont="1" applyFill="1"/>
    <xf numFmtId="0" fontId="2" fillId="0" borderId="0" xfId="1" quotePrefix="1"/>
    <xf numFmtId="0" fontId="5" fillId="0" borderId="0" xfId="1" applyFont="1"/>
    <xf numFmtId="0" fontId="4" fillId="0" borderId="13" xfId="0" applyFont="1" applyBorder="1"/>
    <xf numFmtId="0" fontId="4" fillId="0" borderId="14" xfId="0" applyFont="1" applyBorder="1"/>
    <xf numFmtId="11" fontId="4" fillId="0" borderId="0" xfId="0" applyNumberFormat="1" applyFont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1" fontId="4" fillId="0" borderId="15" xfId="0" applyNumberFormat="1" applyFont="1" applyBorder="1"/>
    <xf numFmtId="0" fontId="4" fillId="6" borderId="0" xfId="0" applyFont="1" applyFill="1"/>
    <xf numFmtId="0" fontId="10" fillId="0" borderId="0" xfId="0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1" fontId="12" fillId="2" borderId="0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1" fontId="14" fillId="0" borderId="1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1" fontId="4" fillId="0" borderId="0" xfId="0" applyNumberFormat="1" applyFont="1" applyFill="1"/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1" fontId="10" fillId="0" borderId="0" xfId="0" applyNumberFormat="1" applyFont="1" applyBorder="1" applyAlignment="1">
      <alignment vertical="center" wrapText="1"/>
    </xf>
    <xf numFmtId="11" fontId="12" fillId="2" borderId="11" xfId="0" applyNumberFormat="1" applyFont="1" applyFill="1" applyBorder="1" applyAlignment="1">
      <alignment horizontal="center" vertical="center" wrapText="1"/>
    </xf>
    <xf numFmtId="0" fontId="15" fillId="0" borderId="0" xfId="0" applyFont="1"/>
    <xf numFmtId="11" fontId="16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1" fontId="10" fillId="0" borderId="0" xfId="0" applyNumberFormat="1" applyFont="1" applyBorder="1" applyAlignment="1">
      <alignment vertical="center"/>
    </xf>
    <xf numFmtId="0" fontId="10" fillId="0" borderId="0" xfId="0" applyFont="1"/>
    <xf numFmtId="0" fontId="17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11" fontId="15" fillId="0" borderId="0" xfId="0" applyNumberFormat="1" applyFont="1"/>
    <xf numFmtId="0" fontId="10" fillId="0" borderId="0" xfId="0" applyFont="1" applyAlignment="1">
      <alignment vertical="center"/>
    </xf>
    <xf numFmtId="11" fontId="10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11" fontId="12" fillId="2" borderId="0" xfId="0" applyNumberFormat="1" applyFont="1" applyFill="1" applyAlignment="1">
      <alignment horizontal="center" vertical="center" wrapText="1"/>
    </xf>
    <xf numFmtId="11" fontId="14" fillId="0" borderId="1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11" fontId="14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11" fontId="18" fillId="0" borderId="0" xfId="0" applyNumberFormat="1" applyFont="1" applyBorder="1" applyAlignment="1">
      <alignment vertical="center"/>
    </xf>
    <xf numFmtId="0" fontId="18" fillId="0" borderId="0" xfId="0" applyFont="1"/>
    <xf numFmtId="11" fontId="14" fillId="0" borderId="4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5" fillId="0" borderId="8" xfId="0" applyFont="1" applyFill="1" applyBorder="1" applyAlignment="1">
      <alignment horizontal="left" vertical="center" wrapText="1"/>
    </xf>
    <xf numFmtId="0" fontId="15" fillId="0" borderId="0" xfId="0" applyFont="1" applyBorder="1"/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Border="1"/>
    <xf numFmtId="0" fontId="15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0" fontId="18" fillId="0" borderId="0" xfId="0" applyFont="1" applyBorder="1"/>
    <xf numFmtId="0" fontId="21" fillId="0" borderId="0" xfId="0" applyFont="1"/>
    <xf numFmtId="0" fontId="15" fillId="0" borderId="1" xfId="0" applyFont="1" applyBorder="1"/>
    <xf numFmtId="11" fontId="15" fillId="0" borderId="1" xfId="0" applyNumberFormat="1" applyFont="1" applyFill="1" applyBorder="1" applyAlignment="1">
      <alignment horizontal="center" vertical="center" wrapText="1"/>
    </xf>
    <xf numFmtId="11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3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11" fontId="1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2" fontId="14" fillId="0" borderId="12" xfId="0" applyNumberFormat="1" applyFont="1" applyFill="1" applyBorder="1" applyAlignment="1">
      <alignment horizontal="center" vertical="center" wrapText="1"/>
    </xf>
    <xf numFmtId="0" fontId="5" fillId="0" borderId="0" xfId="1" quotePrefix="1" applyFont="1"/>
    <xf numFmtId="49" fontId="9" fillId="6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1" fontId="12" fillId="2" borderId="9" xfId="0" applyNumberFormat="1" applyFont="1" applyFill="1" applyBorder="1" applyAlignment="1">
      <alignment horizontal="center" vertical="center" wrapText="1"/>
    </xf>
    <xf numFmtId="11" fontId="12" fillId="2" borderId="11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46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ee11/Documents/Workplan%20Chemicals/Tetrachloroethylene%20(Perc)/Risk%20Evaluation/Consumer%20Exposure%20-%20CEM/CEM%20Refinement/Degreasers%20I/PERC_Degreasers_I_High%20Scal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ee11/Documents/Workplan%20Chemicals/Tetrachloroethylene%20(Perc)/Risk%20Evaluation/Consumer%20Exposure%20-%20CEM/CEM%20Refinement/Degreasers%20I/PERC_Degreasers_I_Med%20Scal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ee11/Documents/Workplan%20Chemicals/Tetrachloroethylene%20(Perc)/Risk%20Evaluation/Consumer%20Exposure%20-%20CEM/CEM%20Refinement/Degreasers%20I/PERC_Degreasers_I_Low%20Scal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ee11/Documents/Workplan%20Chemicals/Tetrachloroethylene%20(Perc)/Risk%20Evaluation/Consumer%20Exposure%20-%20CEM/CEM%20Refinement/Glues%20Adhesives/10.%20PERC_Glues_and_Adhesives_High_11.27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ee11/Documents/Workplan%20Chemicals/Tetrachloroethylene%20(Perc)/Risk%20Evaluation/Consumer%20Exposure%20-%20CEM/CEM%20Refinement/Glues%20Adhesives/10.%20PERC_Glues_and_Adhesives_Med_11.27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ee11/Documents/Workplan%20Chemicals/Tetrachloroethylene%20(Perc)/Risk%20Evaluation/Consumer%20Exposure%20-%20CEM/CEM%20Refinement/Glues%20Adhesives/10.%20PERC_Glues_and_Adhesives_Low_11.27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EM Inputs"/>
      <sheetName val="Acute Inhalation Exposure"/>
      <sheetName val="Chronic Inhalation Exposure"/>
      <sheetName val="Acute Dermal Exposure"/>
      <sheetName val="Chronic Dermal Exposure"/>
      <sheetName val="Time Series Scaling (All)"/>
      <sheetName val="Acute Data"/>
      <sheetName val="Chronic Data"/>
      <sheetName val="Text File Data"/>
      <sheetName val="Concentration"/>
      <sheetName val="Acute Concentration"/>
    </sheetNames>
    <sheetDataSet>
      <sheetData sheetId="0"/>
      <sheetData sheetId="1"/>
      <sheetData sheetId="2">
        <row r="20">
          <cell r="M20">
            <v>16.915604832260609</v>
          </cell>
          <cell r="N20">
            <v>10.916246902936841</v>
          </cell>
        </row>
        <row r="23">
          <cell r="M23">
            <v>2.9807391122843199</v>
          </cell>
          <cell r="N23">
            <v>2.3898968318314311</v>
          </cell>
        </row>
        <row r="27">
          <cell r="M27">
            <v>98.15842401545487</v>
          </cell>
          <cell r="N27">
            <v>63.34515394402672</v>
          </cell>
        </row>
        <row r="30">
          <cell r="M30">
            <v>17.296730241951018</v>
          </cell>
          <cell r="N30">
            <v>13.868171365927529</v>
          </cell>
        </row>
        <row r="34">
          <cell r="M34">
            <v>966.45918014985511</v>
          </cell>
          <cell r="N34">
            <v>623.6907953775966</v>
          </cell>
        </row>
        <row r="37">
          <cell r="M37">
            <v>170.30207948608862</v>
          </cell>
          <cell r="N37">
            <v>136.5447913709549</v>
          </cell>
        </row>
        <row r="41">
          <cell r="M41">
            <v>135.32483865808487</v>
          </cell>
          <cell r="N41">
            <v>87.329975223494728</v>
          </cell>
        </row>
        <row r="44">
          <cell r="M44">
            <v>23.845912898274559</v>
          </cell>
          <cell r="N44">
            <v>19.119174654651449</v>
          </cell>
        </row>
        <row r="48">
          <cell r="N48">
            <v>506.76123155221376</v>
          </cell>
        </row>
        <row r="49">
          <cell r="M49">
            <v>785.26739212363896</v>
          </cell>
        </row>
        <row r="51">
          <cell r="N51">
            <v>110.94537092742023</v>
          </cell>
        </row>
        <row r="52">
          <cell r="M52">
            <v>138.37384193560814</v>
          </cell>
        </row>
        <row r="55">
          <cell r="N55">
            <v>4989.5263630207728</v>
          </cell>
        </row>
        <row r="56">
          <cell r="M56">
            <v>7731.6734411988409</v>
          </cell>
        </row>
        <row r="58">
          <cell r="N58">
            <v>1092.3583309676392</v>
          </cell>
        </row>
        <row r="59">
          <cell r="M59">
            <v>1362.4166358887089</v>
          </cell>
        </row>
        <row r="62">
          <cell r="M62">
            <v>169.15604832260607</v>
          </cell>
          <cell r="N62">
            <v>109.1624690293684</v>
          </cell>
        </row>
        <row r="65">
          <cell r="M65">
            <v>29.8073911228432</v>
          </cell>
          <cell r="N65">
            <v>23.898968318314314</v>
          </cell>
        </row>
        <row r="69">
          <cell r="M69">
            <v>981.58424015454864</v>
          </cell>
          <cell r="N69">
            <v>633.45153944026708</v>
          </cell>
        </row>
        <row r="72">
          <cell r="M72">
            <v>172.96730241951016</v>
          </cell>
          <cell r="N72">
            <v>138.68171365927526</v>
          </cell>
        </row>
        <row r="76">
          <cell r="M76">
            <v>9664.5918014985509</v>
          </cell>
          <cell r="N76">
            <v>6236.9079537759644</v>
          </cell>
        </row>
        <row r="79">
          <cell r="M79">
            <v>1703.0207948608861</v>
          </cell>
          <cell r="N79">
            <v>1365.4479137095489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EM Inputs"/>
      <sheetName val="Acute Inhalation Exposure"/>
      <sheetName val="Chronic Inhalation Exposure"/>
      <sheetName val="Acute Dermal Exposure"/>
      <sheetName val="Chronic Dermal Exposure"/>
      <sheetName val="Time Series Scaling (All)"/>
      <sheetName val="Acute Data"/>
      <sheetName val="Chronic Data"/>
      <sheetName val="Text File Data"/>
      <sheetName val="Concentration"/>
      <sheetName val="Acute Concentration"/>
    </sheetNames>
    <sheetDataSet>
      <sheetData sheetId="0"/>
      <sheetData sheetId="1"/>
      <sheetData sheetId="2">
        <row r="20">
          <cell r="M20">
            <v>30.850550764320467</v>
          </cell>
          <cell r="N20">
            <v>11.918521629477535</v>
          </cell>
        </row>
        <row r="23">
          <cell r="M23">
            <v>3.0037933813542383</v>
          </cell>
          <cell r="N23">
            <v>2.0490001272287608</v>
          </cell>
        </row>
        <row r="27">
          <cell r="M27">
            <v>179.02058324625622</v>
          </cell>
          <cell r="N27">
            <v>69.161186451485563</v>
          </cell>
        </row>
        <row r="30">
          <cell r="M30">
            <v>17.430510307232257</v>
          </cell>
          <cell r="N30">
            <v>11.890004838175395</v>
          </cell>
        </row>
        <row r="34">
          <cell r="M34">
            <v>1762.6208636650949</v>
          </cell>
          <cell r="N34">
            <v>680.95493816781266</v>
          </cell>
        </row>
        <row r="37">
          <cell r="M37">
            <v>171.61926620244975</v>
          </cell>
          <cell r="N37">
            <v>117.06793831644579</v>
          </cell>
        </row>
        <row r="41">
          <cell r="M41">
            <v>246.80440611456373</v>
          </cell>
          <cell r="N41">
            <v>95.348173035820281</v>
          </cell>
        </row>
        <row r="44">
          <cell r="M44">
            <v>24.030347050833907</v>
          </cell>
          <cell r="N44">
            <v>16.392001017830086</v>
          </cell>
        </row>
        <row r="48">
          <cell r="M48">
            <v>1432.1646659700498</v>
          </cell>
          <cell r="N48">
            <v>553.2894916118845</v>
          </cell>
        </row>
        <row r="51">
          <cell r="M51">
            <v>139.44408245785806</v>
          </cell>
          <cell r="N51">
            <v>95.120038705403161</v>
          </cell>
        </row>
        <row r="55">
          <cell r="M55">
            <v>14100.966909320759</v>
          </cell>
          <cell r="N55">
            <v>5447.6395053425013</v>
          </cell>
        </row>
        <row r="58">
          <cell r="M58">
            <v>1372.954129619598</v>
          </cell>
          <cell r="N58">
            <v>936.54350653156632</v>
          </cell>
        </row>
        <row r="62">
          <cell r="M62">
            <v>308.50550764320468</v>
          </cell>
          <cell r="N62">
            <v>119.18521629477536</v>
          </cell>
        </row>
        <row r="65">
          <cell r="M65">
            <v>30.037933813542384</v>
          </cell>
          <cell r="N65">
            <v>20.490001272287611</v>
          </cell>
        </row>
        <row r="69">
          <cell r="M69">
            <v>1790.2058324625621</v>
          </cell>
          <cell r="N69">
            <v>691.6118645148556</v>
          </cell>
        </row>
        <row r="72">
          <cell r="N72">
            <v>118.90004838175393</v>
          </cell>
        </row>
        <row r="73">
          <cell r="M73">
            <v>174.30510307232254</v>
          </cell>
        </row>
        <row r="76">
          <cell r="M76">
            <v>17626.208636650947</v>
          </cell>
          <cell r="N76">
            <v>6809.5493816781254</v>
          </cell>
        </row>
        <row r="79">
          <cell r="M79">
            <v>1716.1926620244972</v>
          </cell>
          <cell r="N79">
            <v>1170.6793831644579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EM Inputs"/>
      <sheetName val="Acute Inhalation Exposure"/>
      <sheetName val="Chronic Inhalation Exposure"/>
      <sheetName val="Acute Dermal Exposure"/>
      <sheetName val="Chronic Dermal Exposure"/>
      <sheetName val="Time Series Scaling (All)"/>
      <sheetName val="Acute Data"/>
      <sheetName val="Chronic Data"/>
      <sheetName val="Text File Data"/>
      <sheetName val="Concentration"/>
      <sheetName val="Acute Concentration"/>
    </sheetNames>
    <sheetDataSet>
      <sheetData sheetId="0"/>
      <sheetData sheetId="1"/>
      <sheetData sheetId="2">
        <row r="20">
          <cell r="M20">
            <v>28.510084713604485</v>
          </cell>
          <cell r="N20">
            <v>11.06073163759836</v>
          </cell>
        </row>
        <row r="23">
          <cell r="M23">
            <v>2.8624302721634347</v>
          </cell>
          <cell r="N23">
            <v>1.9515128807163216</v>
          </cell>
        </row>
        <row r="27">
          <cell r="M27">
            <v>165.43925043090132</v>
          </cell>
          <cell r="N27">
            <v>64.183574679749867</v>
          </cell>
        </row>
        <row r="30">
          <cell r="M30">
            <v>16.610203841711709</v>
          </cell>
          <cell r="N30">
            <v>11.324302661152595</v>
          </cell>
        </row>
        <row r="34">
          <cell r="M34">
            <v>1628.9002593489176</v>
          </cell>
          <cell r="N34">
            <v>631.94581194897148</v>
          </cell>
        </row>
        <row r="37">
          <cell r="M37">
            <v>163.54260113686365</v>
          </cell>
          <cell r="N37">
            <v>111.49808460599542</v>
          </cell>
        </row>
        <row r="41">
          <cell r="M41">
            <v>228.08067770883588</v>
          </cell>
          <cell r="N41">
            <v>88.485853100786883</v>
          </cell>
        </row>
        <row r="44">
          <cell r="M44">
            <v>22.899442177307478</v>
          </cell>
          <cell r="N44">
            <v>15.612103045730573</v>
          </cell>
        </row>
        <row r="48">
          <cell r="M48">
            <v>1323.5140034472106</v>
          </cell>
          <cell r="N48">
            <v>513.46859743799894</v>
          </cell>
        </row>
        <row r="51">
          <cell r="M51">
            <v>132.88163073369367</v>
          </cell>
          <cell r="N51">
            <v>90.594421289220762</v>
          </cell>
        </row>
        <row r="55">
          <cell r="M55">
            <v>13031.202074791341</v>
          </cell>
          <cell r="N55">
            <v>5055.5664955917719</v>
          </cell>
        </row>
        <row r="58">
          <cell r="M58">
            <v>1308.3408090949092</v>
          </cell>
          <cell r="N58">
            <v>891.98467684796333</v>
          </cell>
        </row>
        <row r="62">
          <cell r="M62">
            <v>285.10084713604482</v>
          </cell>
          <cell r="N62">
            <v>110.6073163759836</v>
          </cell>
        </row>
        <row r="65">
          <cell r="M65">
            <v>28.624302721634347</v>
          </cell>
          <cell r="N65">
            <v>19.515128807163215</v>
          </cell>
        </row>
        <row r="69">
          <cell r="M69">
            <v>1654.3925043090132</v>
          </cell>
        </row>
        <row r="70">
          <cell r="N70">
            <v>641.83574679749859</v>
          </cell>
        </row>
        <row r="72">
          <cell r="M72">
            <v>166.10203841711709</v>
          </cell>
        </row>
        <row r="73">
          <cell r="N73">
            <v>113.24302661152595</v>
          </cell>
        </row>
        <row r="76">
          <cell r="M76">
            <v>16289.002593489175</v>
          </cell>
        </row>
        <row r="77">
          <cell r="N77">
            <v>6319.4581194897146</v>
          </cell>
        </row>
        <row r="79">
          <cell r="M79">
            <v>1635.4260113686362</v>
          </cell>
          <cell r="N79">
            <v>1114.980846059954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EM Inputs"/>
      <sheetName val="Acute Inhalation Exposure"/>
      <sheetName val="Chronic Inhalation Exposure"/>
      <sheetName val="Acute Dermal Exposure"/>
      <sheetName val="Chronic Dermal Exposure"/>
      <sheetName val="Time Series Scaling (All)"/>
      <sheetName val="Acute Data"/>
      <sheetName val="Chronic Data"/>
      <sheetName val="Text File Data"/>
      <sheetName val="Concentration"/>
      <sheetName val="Acute Concentration"/>
    </sheetNames>
    <sheetDataSet>
      <sheetData sheetId="0"/>
      <sheetData sheetId="1"/>
      <sheetData sheetId="2">
        <row r="20">
          <cell r="M20">
            <v>3.3610507351514212</v>
          </cell>
          <cell r="N20">
            <v>1.365346631329684</v>
          </cell>
        </row>
        <row r="23">
          <cell r="M23">
            <v>0.44184584083109091</v>
          </cell>
          <cell r="N23">
            <v>0.30954593660795021</v>
          </cell>
        </row>
        <row r="27">
          <cell r="M27">
            <v>28.047388893332553</v>
          </cell>
          <cell r="N27">
            <v>11.393582233854605</v>
          </cell>
        </row>
        <row r="30">
          <cell r="M30">
            <v>3.6871273614180691</v>
          </cell>
          <cell r="N30">
            <v>2.5831074710042743</v>
          </cell>
        </row>
        <row r="34">
          <cell r="M34">
            <v>484.86054312089556</v>
          </cell>
          <cell r="N34">
            <v>196.96302179888735</v>
          </cell>
        </row>
        <row r="37">
          <cell r="M37">
            <v>63.740071555754099</v>
          </cell>
          <cell r="N37">
            <v>44.654669855150331</v>
          </cell>
        </row>
        <row r="41">
          <cell r="M41">
            <v>9.9711171809492178</v>
          </cell>
          <cell r="N41">
            <v>4.0505283396113967</v>
          </cell>
        </row>
        <row r="44">
          <cell r="M44">
            <v>1.3108093277989032</v>
          </cell>
          <cell r="N44">
            <v>0.91831961193691891</v>
          </cell>
        </row>
        <row r="48">
          <cell r="M48">
            <v>83.207253716886569</v>
          </cell>
          <cell r="N48">
            <v>33.800960627102</v>
          </cell>
        </row>
        <row r="51">
          <cell r="M51">
            <v>10.938477838873606</v>
          </cell>
          <cell r="N51">
            <v>7.6632188306460129</v>
          </cell>
        </row>
        <row r="55">
          <cell r="M55">
            <v>1438.4196112586569</v>
          </cell>
          <cell r="N55">
            <v>584.32363133669924</v>
          </cell>
        </row>
        <row r="58">
          <cell r="M58">
            <v>189.09554561540386</v>
          </cell>
          <cell r="N58">
            <v>132.47552057027934</v>
          </cell>
        </row>
        <row r="62">
          <cell r="M62">
            <v>11.203502450504738</v>
          </cell>
          <cell r="N62">
            <v>4.5511554377656136</v>
          </cell>
        </row>
        <row r="65">
          <cell r="M65">
            <v>1.4728194694369698</v>
          </cell>
          <cell r="N65">
            <v>1.0318197886931673</v>
          </cell>
        </row>
        <row r="69">
          <cell r="M69">
            <v>93.491296311108499</v>
          </cell>
          <cell r="N69">
            <v>37.978607446182018</v>
          </cell>
        </row>
        <row r="72">
          <cell r="M72">
            <v>12.290424538060231</v>
          </cell>
          <cell r="N72">
            <v>8.6103582366809128</v>
          </cell>
        </row>
        <row r="76">
          <cell r="M76">
            <v>1616.2018104029853</v>
          </cell>
          <cell r="N76">
            <v>656.54340599629131</v>
          </cell>
        </row>
        <row r="79">
          <cell r="M79">
            <v>212.46690518584703</v>
          </cell>
          <cell r="N79">
            <v>148.84889951716778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EM Inputs"/>
      <sheetName val="Acute Inhalation Exposure"/>
      <sheetName val="Chronic Inhalation Exposure"/>
      <sheetName val="Acute Dermal Exposure"/>
      <sheetName val="Chronic Dermal Exposure"/>
      <sheetName val="Time Series Scaling (All)"/>
      <sheetName val="Acute Data"/>
      <sheetName val="Chronic Data"/>
      <sheetName val="Text File Data"/>
      <sheetName val="Concentration"/>
      <sheetName val="Acute Concentration"/>
      <sheetName val="10"/>
    </sheetNames>
    <sheetDataSet>
      <sheetData sheetId="0"/>
      <sheetData sheetId="1"/>
      <sheetData sheetId="2">
        <row r="20">
          <cell r="M20">
            <v>3.7879521499294708</v>
          </cell>
          <cell r="N20">
            <v>1.4665151065286344</v>
          </cell>
        </row>
        <row r="23">
          <cell r="M23">
            <v>0.37467955006285014</v>
          </cell>
          <cell r="N23">
            <v>0.25546211331073876</v>
          </cell>
        </row>
        <row r="27">
          <cell r="M27">
            <v>31.609807595963172</v>
          </cell>
          <cell r="N27">
            <v>12.237815716549294</v>
          </cell>
        </row>
        <row r="30">
          <cell r="M30">
            <v>3.12663624535206</v>
          </cell>
          <cell r="N30">
            <v>2.131787290386165</v>
          </cell>
        </row>
        <row r="34">
          <cell r="M34">
            <v>546.44475238723942</v>
          </cell>
          <cell r="N34">
            <v>211.55744648836352</v>
          </cell>
        </row>
        <row r="37">
          <cell r="M37">
            <v>54.050755092687368</v>
          </cell>
          <cell r="N37">
            <v>36.852612104671579</v>
          </cell>
        </row>
        <row r="41">
          <cell r="M41">
            <v>11.237591378124097</v>
          </cell>
          <cell r="N41">
            <v>4.3506614827016152</v>
          </cell>
        </row>
        <row r="44">
          <cell r="M44">
            <v>1.1115493318531222</v>
          </cell>
          <cell r="N44">
            <v>0.75787093615519174</v>
          </cell>
        </row>
        <row r="48">
          <cell r="M48">
            <v>93.775762534690742</v>
          </cell>
          <cell r="N48">
            <v>36.305519959096237</v>
          </cell>
        </row>
        <row r="51">
          <cell r="M51">
            <v>9.2756875278777784</v>
          </cell>
          <cell r="N51">
            <v>6.3243022948122896</v>
          </cell>
        </row>
        <row r="55">
          <cell r="M55">
            <v>1621.1194320821437</v>
          </cell>
          <cell r="N55">
            <v>627.62042458214512</v>
          </cell>
        </row>
        <row r="58">
          <cell r="M58">
            <v>160.3505734416392</v>
          </cell>
          <cell r="N58">
            <v>109.32941591052568</v>
          </cell>
        </row>
        <row r="62">
          <cell r="M62">
            <v>12.626507166431569</v>
          </cell>
          <cell r="N62">
            <v>4.8883836884287817</v>
          </cell>
        </row>
        <row r="65">
          <cell r="M65">
            <v>1.2489318335428339</v>
          </cell>
          <cell r="N65">
            <v>0.8515403777024626</v>
          </cell>
        </row>
        <row r="69">
          <cell r="M69">
            <v>105.36602531987724</v>
          </cell>
          <cell r="N69">
            <v>40.792719055164312</v>
          </cell>
        </row>
        <row r="72">
          <cell r="M72">
            <v>10.422120817840201</v>
          </cell>
          <cell r="N72">
            <v>7.10595763462055</v>
          </cell>
        </row>
        <row r="76">
          <cell r="M76">
            <v>1821.4825079574646</v>
          </cell>
          <cell r="N76">
            <v>705.19148829454514</v>
          </cell>
        </row>
        <row r="79">
          <cell r="M79">
            <v>180.16918364229124</v>
          </cell>
          <cell r="N79">
            <v>122.84204034890526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EM Inputs"/>
      <sheetName val="Acute Inhalation Exposure"/>
      <sheetName val="Chronic Inhalation Exposure"/>
      <sheetName val="Acute Dermal Exposure"/>
      <sheetName val="Chronic Dermal Exposure"/>
      <sheetName val="Time Series Scaling (All)"/>
      <sheetName val="Acute Data"/>
      <sheetName val="Chronic Data"/>
      <sheetName val="Text File Data"/>
      <sheetName val="Concentration"/>
      <sheetName val="Acute Concentration"/>
    </sheetNames>
    <sheetDataSet>
      <sheetData sheetId="0"/>
      <sheetData sheetId="1"/>
      <sheetData sheetId="2">
        <row r="20">
          <cell r="M20">
            <v>3.4660940033565031</v>
          </cell>
          <cell r="N20">
            <v>1.3563972038574394</v>
          </cell>
        </row>
        <row r="23">
          <cell r="M23">
            <v>0.36950543028903743</v>
          </cell>
          <cell r="N23">
            <v>0.25190882322938735</v>
          </cell>
        </row>
        <row r="27">
          <cell r="M27">
            <v>28.923956855595648</v>
          </cell>
          <cell r="N27">
            <v>11.31890080460346</v>
          </cell>
        </row>
        <row r="30">
          <cell r="M30">
            <v>3.0834591079292086</v>
          </cell>
          <cell r="N30">
            <v>2.1021356972935084</v>
          </cell>
        </row>
        <row r="34">
          <cell r="M34">
            <v>500.01394010489417</v>
          </cell>
          <cell r="N34">
            <v>195.67198973577925</v>
          </cell>
        </row>
        <row r="37">
          <cell r="M37">
            <v>53.304343710834068</v>
          </cell>
          <cell r="N37">
            <v>36.340019378625591</v>
          </cell>
        </row>
        <row r="41">
          <cell r="M41">
            <v>10.282745543290959</v>
          </cell>
        </row>
        <row r="42">
          <cell r="N42">
            <v>4.0239783714437376</v>
          </cell>
        </row>
        <row r="44">
          <cell r="M44">
            <v>1.0961994431908111</v>
          </cell>
        </row>
        <row r="45">
          <cell r="N45">
            <v>0.74732950891384919</v>
          </cell>
        </row>
        <row r="48">
          <cell r="M48">
            <v>85.807738671600418</v>
          </cell>
        </row>
        <row r="49">
          <cell r="N49">
            <v>33.579405720323599</v>
          </cell>
        </row>
        <row r="51">
          <cell r="M51">
            <v>9.1475953535233199</v>
          </cell>
        </row>
        <row r="52">
          <cell r="N52">
            <v>6.2363359019707412</v>
          </cell>
        </row>
        <row r="55">
          <cell r="M55">
            <v>1483.3746889778529</v>
          </cell>
          <cell r="N55">
            <v>580.49356954947848</v>
          </cell>
        </row>
        <row r="58">
          <cell r="M58">
            <v>158.13621967547442</v>
          </cell>
          <cell r="N58">
            <v>107.80872415658925</v>
          </cell>
        </row>
        <row r="62">
          <cell r="M62">
            <v>11.55364667785501</v>
          </cell>
          <cell r="N62">
            <v>4.5213240128581313</v>
          </cell>
        </row>
        <row r="65">
          <cell r="M65">
            <v>1.2316847676301246</v>
          </cell>
          <cell r="N65">
            <v>0.83969607743129115</v>
          </cell>
        </row>
        <row r="69">
          <cell r="M69">
            <v>96.41318951865216</v>
          </cell>
          <cell r="N69">
            <v>37.7296693486782</v>
          </cell>
        </row>
        <row r="72">
          <cell r="M72">
            <v>10.278197026430696</v>
          </cell>
          <cell r="N72">
            <v>7.0071189909783618</v>
          </cell>
        </row>
        <row r="76">
          <cell r="M76">
            <v>1666.7131336829807</v>
          </cell>
          <cell r="N76">
            <v>652.23996578593085</v>
          </cell>
        </row>
        <row r="79">
          <cell r="M79">
            <v>177.68114570278024</v>
          </cell>
          <cell r="N79">
            <v>121.13339792875196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B9B99-E652-442E-9600-62B54058084C}">
  <dimension ref="A1:K18"/>
  <sheetViews>
    <sheetView tabSelected="1" workbookViewId="0">
      <selection activeCell="N13" sqref="N13"/>
    </sheetView>
  </sheetViews>
  <sheetFormatPr defaultRowHeight="15" x14ac:dyDescent="0.25"/>
  <cols>
    <col min="1" max="16384" width="9.140625" style="6"/>
  </cols>
  <sheetData>
    <row r="1" spans="1:11" ht="15.75" x14ac:dyDescent="0.25">
      <c r="A1" s="81"/>
      <c r="B1" s="81"/>
      <c r="C1" s="81"/>
      <c r="D1" s="81"/>
      <c r="E1" s="81"/>
      <c r="F1" s="81"/>
      <c r="G1" s="81"/>
    </row>
    <row r="2" spans="1:11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customHeight="1" x14ac:dyDescent="0.2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5.75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" customHeight="1" x14ac:dyDescent="0.25">
      <c r="A6" s="82" t="s">
        <v>142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5" customHeight="1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5" customHeight="1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5" customHeight="1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17"/>
      <c r="B14" s="17"/>
      <c r="C14" s="17"/>
      <c r="D14" s="17"/>
      <c r="E14" s="80" t="s">
        <v>120</v>
      </c>
      <c r="F14" s="80"/>
      <c r="G14" s="80"/>
      <c r="H14" s="17"/>
      <c r="I14" s="17"/>
      <c r="J14" s="17"/>
      <c r="K14" s="17"/>
    </row>
    <row r="15" spans="1:1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</sheetData>
  <sheetProtection algorithmName="SHA-512" hashValue="MU6+eqMnBpeEakW4go07szkk5h4n3ngVnaOFvLg9KUDq9gag9a29tRd/L1OtAXHTkQ3dNkoai8A3vuR61A28NQ==" saltValue="Ga065jqY2+GvCrNJgTN77w==" spinCount="100000" sheet="1" objects="1" scenarios="1"/>
  <mergeCells count="5">
    <mergeCell ref="E14:G14"/>
    <mergeCell ref="A1:G1"/>
    <mergeCell ref="A6:K11"/>
    <mergeCell ref="A3:K3"/>
    <mergeCell ref="A4:K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AC5B9-F944-4560-BB8C-2B31291477E6}">
  <dimension ref="A1:K60"/>
  <sheetViews>
    <sheetView workbookViewId="0">
      <selection activeCell="L2" sqref="L2"/>
    </sheetView>
  </sheetViews>
  <sheetFormatPr defaultRowHeight="15" x14ac:dyDescent="0.25"/>
  <cols>
    <col min="1" max="1" width="12.140625" style="6" customWidth="1"/>
    <col min="2" max="2" width="9.140625" style="6"/>
    <col min="3" max="3" width="18.42578125" style="6" customWidth="1"/>
    <col min="4" max="4" width="9.140625" style="6"/>
    <col min="5" max="5" width="9.140625" style="12"/>
    <col min="6" max="6" width="9.140625" style="6"/>
    <col min="7" max="7" width="20.7109375" style="6" customWidth="1"/>
    <col min="8" max="8" width="20.140625" style="6" customWidth="1"/>
    <col min="9" max="9" width="18.7109375" style="6" customWidth="1"/>
    <col min="10" max="16384" width="9.140625" style="6"/>
  </cols>
  <sheetData>
    <row r="1" spans="1:11" ht="20.25" x14ac:dyDescent="0.25">
      <c r="A1" s="29" t="s">
        <v>130</v>
      </c>
      <c r="B1" s="30"/>
      <c r="C1" s="30"/>
      <c r="D1" s="30"/>
      <c r="E1" s="31"/>
      <c r="F1" s="30"/>
      <c r="G1" s="30"/>
      <c r="H1" s="30"/>
    </row>
    <row r="2" spans="1:11" ht="20.25" x14ac:dyDescent="0.25">
      <c r="A2" s="81"/>
      <c r="B2" s="81"/>
      <c r="C2" s="81"/>
      <c r="D2" s="81"/>
      <c r="E2" s="81"/>
      <c r="F2" s="81"/>
      <c r="G2" s="81"/>
      <c r="H2" s="30"/>
    </row>
    <row r="3" spans="1:11" ht="42" x14ac:dyDescent="0.25">
      <c r="A3" s="86" t="s">
        <v>2</v>
      </c>
      <c r="B3" s="86" t="s">
        <v>3</v>
      </c>
      <c r="C3" s="86" t="s">
        <v>4</v>
      </c>
      <c r="D3" s="86" t="s">
        <v>5</v>
      </c>
      <c r="E3" s="88" t="s">
        <v>6</v>
      </c>
      <c r="F3" s="90" t="s">
        <v>7</v>
      </c>
      <c r="G3" s="19" t="s">
        <v>121</v>
      </c>
      <c r="H3" s="19" t="s">
        <v>122</v>
      </c>
      <c r="I3" s="19" t="s">
        <v>123</v>
      </c>
    </row>
    <row r="4" spans="1:11" x14ac:dyDescent="0.25">
      <c r="A4" s="87"/>
      <c r="B4" s="87"/>
      <c r="C4" s="87"/>
      <c r="D4" s="87"/>
      <c r="E4" s="89"/>
      <c r="F4" s="91"/>
      <c r="G4" s="20">
        <v>122</v>
      </c>
      <c r="H4" s="20">
        <v>110</v>
      </c>
      <c r="I4" s="21">
        <f>1.67/(24.45/165.83)</f>
        <v>11.326629856850717</v>
      </c>
    </row>
    <row r="5" spans="1:11" x14ac:dyDescent="0.25">
      <c r="A5" s="87"/>
      <c r="B5" s="87"/>
      <c r="C5" s="87"/>
      <c r="D5" s="87"/>
      <c r="E5" s="89"/>
      <c r="F5" s="92"/>
      <c r="G5" s="20" t="s">
        <v>8</v>
      </c>
      <c r="H5" s="20" t="s">
        <v>8</v>
      </c>
      <c r="I5" s="20" t="s">
        <v>9</v>
      </c>
    </row>
    <row r="6" spans="1:11" x14ac:dyDescent="0.25">
      <c r="A6" s="22"/>
      <c r="B6" s="22"/>
      <c r="C6" s="22"/>
      <c r="D6" s="22"/>
      <c r="E6" s="32"/>
      <c r="F6" s="24"/>
      <c r="G6" s="24">
        <v>30</v>
      </c>
      <c r="H6" s="24">
        <v>30</v>
      </c>
      <c r="I6" s="24">
        <v>10</v>
      </c>
    </row>
    <row r="7" spans="1:11" x14ac:dyDescent="0.25">
      <c r="A7" s="33" t="s">
        <v>10</v>
      </c>
      <c r="B7" s="33" t="s">
        <v>11</v>
      </c>
      <c r="C7" s="33" t="s">
        <v>12</v>
      </c>
      <c r="D7" s="33" t="s">
        <v>13</v>
      </c>
      <c r="E7" s="34">
        <v>0.14240227632842142</v>
      </c>
      <c r="F7" s="25">
        <f>E7*(24.45/165.83)</f>
        <v>2.099581291822893E-2</v>
      </c>
      <c r="G7" s="26">
        <f>$G$4/E7</f>
        <v>856.72787785099877</v>
      </c>
      <c r="H7" s="26">
        <f>$H$4/F7</f>
        <v>5239.1398431873095</v>
      </c>
      <c r="I7" s="26">
        <f>$I$4/E7</f>
        <v>79.539668528389157</v>
      </c>
      <c r="J7" s="6" t="s">
        <v>14</v>
      </c>
      <c r="K7" s="12">
        <f>MAX(E7,E9,E11,E13,E15,E17,E19,E21,E23,E25,E27,E29,E31,E33,E35,E37,E39,E41,E43,E45,E47,E49,E51,E53,E55,E57,E59)</f>
        <v>142.4141679590125</v>
      </c>
    </row>
    <row r="8" spans="1:11" x14ac:dyDescent="0.25">
      <c r="A8" s="33"/>
      <c r="B8" s="33"/>
      <c r="C8" s="33"/>
      <c r="D8" s="33" t="s">
        <v>15</v>
      </c>
      <c r="E8" s="34">
        <v>2.9085352797392702E-2</v>
      </c>
      <c r="F8" s="25">
        <f t="shared" ref="F8:F60" si="0">E8*(24.45/165.83)</f>
        <v>4.288348766183751E-3</v>
      </c>
      <c r="G8" s="56">
        <f t="shared" ref="G8:G60" si="1">$G$4/E8</f>
        <v>4194.5511491590514</v>
      </c>
      <c r="H8" s="56">
        <f t="shared" ref="H8:H60" si="2">$H$4/E8</f>
        <v>3781.9723476024237</v>
      </c>
      <c r="I8" s="26">
        <f t="shared" ref="I8:I60" si="3">$I$4/E8</f>
        <v>389.42728100124918</v>
      </c>
      <c r="J8" s="6" t="s">
        <v>16</v>
      </c>
      <c r="K8" s="12">
        <f>MAX(E8,E10,E12,E14,E16,E18,E20,E22,E24,E26,E28,E30,E32,E34,E36,E38,E40,E42,E44,E46,E48,E50,E52,E54,E56,E58,E60)</f>
        <v>29.087781636874741</v>
      </c>
    </row>
    <row r="9" spans="1:11" x14ac:dyDescent="0.25">
      <c r="A9" s="33" t="s">
        <v>10</v>
      </c>
      <c r="B9" s="33" t="s">
        <v>17</v>
      </c>
      <c r="C9" s="33" t="s">
        <v>18</v>
      </c>
      <c r="D9" s="33" t="s">
        <v>13</v>
      </c>
      <c r="E9" s="34">
        <v>0.78336116518870658</v>
      </c>
      <c r="F9" s="25">
        <f t="shared" si="0"/>
        <v>0.11549888734766854</v>
      </c>
      <c r="G9" s="56">
        <f t="shared" si="1"/>
        <v>155.7391474347736</v>
      </c>
      <c r="H9" s="56">
        <f t="shared" si="2"/>
        <v>140.42054276905816</v>
      </c>
      <c r="I9" s="26">
        <f t="shared" si="3"/>
        <v>14.459013747665429</v>
      </c>
      <c r="J9" s="6" t="s">
        <v>19</v>
      </c>
      <c r="K9" s="12">
        <f>MIN(E7,E9,E11,E13,E15,E17,E19,E21,E23,E25,E27,E29,E31,E33,E35,E37,E39,E41,E43,E45,E47,E49,E51,E53,E55,E57,E59)</f>
        <v>0.12645885805149956</v>
      </c>
    </row>
    <row r="10" spans="1:11" x14ac:dyDescent="0.25">
      <c r="A10" s="33"/>
      <c r="B10" s="33"/>
      <c r="C10" s="33"/>
      <c r="D10" s="33" t="s">
        <v>15</v>
      </c>
      <c r="E10" s="34">
        <v>0.15999980087918533</v>
      </c>
      <c r="F10" s="25">
        <f t="shared" si="0"/>
        <v>2.3590394569716462E-2</v>
      </c>
      <c r="G10" s="56">
        <f t="shared" si="1"/>
        <v>762.50094893631331</v>
      </c>
      <c r="H10" s="56">
        <f t="shared" si="2"/>
        <v>687.5008555983153</v>
      </c>
      <c r="I10" s="26">
        <f t="shared" si="3"/>
        <v>70.791524705729927</v>
      </c>
      <c r="J10" s="6" t="s">
        <v>20</v>
      </c>
      <c r="K10" s="12">
        <f>MIN(E8,E10,E12,E14,E16,E18,E20,E22,E24,E26,E28,E30,E32,E34,E36,E38,E40,E42,E44,E46,E48,E50,E52,E54,E56,E58,E60)</f>
        <v>2.6032605993668887E-2</v>
      </c>
    </row>
    <row r="11" spans="1:11" x14ac:dyDescent="0.25">
      <c r="A11" s="33" t="s">
        <v>10</v>
      </c>
      <c r="B11" s="33" t="s">
        <v>21</v>
      </c>
      <c r="C11" s="33" t="s">
        <v>22</v>
      </c>
      <c r="D11" s="33" t="s">
        <v>13</v>
      </c>
      <c r="E11" s="34">
        <v>7.1207083979506258</v>
      </c>
      <c r="F11" s="25">
        <f t="shared" si="0"/>
        <v>1.0498783111010841</v>
      </c>
      <c r="G11" s="56">
        <f t="shared" si="1"/>
        <v>17.133126815741001</v>
      </c>
      <c r="H11" s="56">
        <f t="shared" si="2"/>
        <v>15.447901227307458</v>
      </c>
      <c r="I11" s="26">
        <f t="shared" si="3"/>
        <v>1.5906605387900137</v>
      </c>
    </row>
    <row r="12" spans="1:11" x14ac:dyDescent="0.25">
      <c r="A12" s="33"/>
      <c r="B12" s="33"/>
      <c r="C12" s="33"/>
      <c r="D12" s="33" t="s">
        <v>15</v>
      </c>
      <c r="E12" s="34">
        <v>1.4543890818437371</v>
      </c>
      <c r="F12" s="25">
        <f t="shared" si="0"/>
        <v>0.2144353437320109</v>
      </c>
      <c r="G12" s="56">
        <f t="shared" si="1"/>
        <v>83.884018054742214</v>
      </c>
      <c r="H12" s="56">
        <f t="shared" si="2"/>
        <v>75.6331310329643</v>
      </c>
      <c r="I12" s="26">
        <f t="shared" si="3"/>
        <v>7.7878952738643266</v>
      </c>
    </row>
    <row r="13" spans="1:11" x14ac:dyDescent="0.25">
      <c r="A13" s="33" t="s">
        <v>10</v>
      </c>
      <c r="B13" s="33" t="s">
        <v>23</v>
      </c>
      <c r="C13" s="33" t="s">
        <v>24</v>
      </c>
      <c r="D13" s="33" t="s">
        <v>13</v>
      </c>
      <c r="E13" s="34">
        <v>1.5379445843469512</v>
      </c>
      <c r="F13" s="25">
        <f t="shared" si="0"/>
        <v>0.22675477951687242</v>
      </c>
      <c r="G13" s="56">
        <f t="shared" si="1"/>
        <v>79.326655356573966</v>
      </c>
      <c r="H13" s="56">
        <f t="shared" si="2"/>
        <v>71.524033518222424</v>
      </c>
      <c r="I13" s="26">
        <f t="shared" si="3"/>
        <v>7.3647841229989961</v>
      </c>
    </row>
    <row r="14" spans="1:11" x14ac:dyDescent="0.25">
      <c r="A14" s="33"/>
      <c r="B14" s="33"/>
      <c r="C14" s="33"/>
      <c r="D14" s="33" t="s">
        <v>15</v>
      </c>
      <c r="E14" s="34">
        <v>0.31412181021184121</v>
      </c>
      <c r="F14" s="25">
        <f t="shared" si="0"/>
        <v>4.6314166674784517E-2</v>
      </c>
      <c r="G14" s="56">
        <f t="shared" si="1"/>
        <v>388.38436566287515</v>
      </c>
      <c r="H14" s="56">
        <f t="shared" si="2"/>
        <v>350.18262477800215</v>
      </c>
      <c r="I14" s="26">
        <f t="shared" si="3"/>
        <v>36.058081574189735</v>
      </c>
    </row>
    <row r="15" spans="1:11" x14ac:dyDescent="0.25">
      <c r="A15" s="33" t="s">
        <v>10</v>
      </c>
      <c r="B15" s="33" t="s">
        <v>25</v>
      </c>
      <c r="C15" s="33" t="s">
        <v>26</v>
      </c>
      <c r="D15" s="33" t="s">
        <v>13</v>
      </c>
      <c r="E15" s="34">
        <v>8.4603005840380305</v>
      </c>
      <c r="F15" s="25">
        <f t="shared" si="0"/>
        <v>1.24738798335482</v>
      </c>
      <c r="G15" s="56">
        <f t="shared" si="1"/>
        <v>14.420291429145703</v>
      </c>
      <c r="H15" s="56">
        <f t="shared" si="2"/>
        <v>13.001902108246126</v>
      </c>
      <c r="I15" s="26">
        <f t="shared" si="3"/>
        <v>1.3387975692282805</v>
      </c>
    </row>
    <row r="16" spans="1:11" x14ac:dyDescent="0.25">
      <c r="A16" s="33"/>
      <c r="B16" s="33"/>
      <c r="C16" s="33"/>
      <c r="D16" s="33" t="s">
        <v>15</v>
      </c>
      <c r="E16" s="34">
        <v>1.7279978494952015</v>
      </c>
      <c r="F16" s="25">
        <f t="shared" si="0"/>
        <v>0.25477626135293779</v>
      </c>
      <c r="G16" s="56">
        <f t="shared" si="1"/>
        <v>70.601939716325319</v>
      </c>
      <c r="H16" s="56">
        <f t="shared" si="2"/>
        <v>63.657486629473645</v>
      </c>
      <c r="I16" s="26">
        <f t="shared" si="3"/>
        <v>6.5547708060861041</v>
      </c>
    </row>
    <row r="17" spans="1:9" x14ac:dyDescent="0.25">
      <c r="A17" s="33" t="s">
        <v>10</v>
      </c>
      <c r="B17" s="33" t="s">
        <v>27</v>
      </c>
      <c r="C17" s="33" t="s">
        <v>28</v>
      </c>
      <c r="D17" s="33" t="s">
        <v>13</v>
      </c>
      <c r="E17" s="34">
        <v>76.903650697866752</v>
      </c>
      <c r="F17" s="25">
        <f t="shared" si="0"/>
        <v>11.338685759891707</v>
      </c>
      <c r="G17" s="56">
        <f t="shared" si="1"/>
        <v>1.5864006310871297</v>
      </c>
      <c r="H17" s="56">
        <f t="shared" si="2"/>
        <v>1.4303612247506907</v>
      </c>
      <c r="I17" s="26">
        <f t="shared" si="3"/>
        <v>0.14728338322129758</v>
      </c>
    </row>
    <row r="18" spans="1:9" x14ac:dyDescent="0.25">
      <c r="A18" s="33"/>
      <c r="B18" s="33"/>
      <c r="C18" s="33"/>
      <c r="D18" s="33" t="s">
        <v>15</v>
      </c>
      <c r="E18" s="34">
        <v>15.70740208391236</v>
      </c>
      <c r="F18" s="25">
        <f t="shared" si="0"/>
        <v>2.3159017123057177</v>
      </c>
      <c r="G18" s="56">
        <f t="shared" si="1"/>
        <v>7.7670387087724277</v>
      </c>
      <c r="H18" s="56">
        <f t="shared" si="2"/>
        <v>7.0030676882374348</v>
      </c>
      <c r="I18" s="26">
        <f t="shared" si="3"/>
        <v>0.72110141424669694</v>
      </c>
    </row>
    <row r="19" spans="1:9" x14ac:dyDescent="0.25">
      <c r="A19" s="33" t="s">
        <v>10</v>
      </c>
      <c r="B19" s="33" t="s">
        <v>29</v>
      </c>
      <c r="C19" s="33" t="s">
        <v>30</v>
      </c>
      <c r="D19" s="33" t="s">
        <v>13</v>
      </c>
      <c r="E19" s="34">
        <v>2.8480455265684284</v>
      </c>
      <c r="F19" s="25">
        <f t="shared" si="0"/>
        <v>0.41991625836457858</v>
      </c>
      <c r="G19" s="56">
        <f t="shared" si="1"/>
        <v>42.836393892549943</v>
      </c>
      <c r="H19" s="56">
        <f t="shared" si="2"/>
        <v>38.622978099840111</v>
      </c>
      <c r="I19" s="26">
        <f t="shared" si="3"/>
        <v>3.9769834264194577</v>
      </c>
    </row>
    <row r="20" spans="1:9" x14ac:dyDescent="0.25">
      <c r="A20" s="33"/>
      <c r="B20" s="33"/>
      <c r="C20" s="33"/>
      <c r="D20" s="33" t="s">
        <v>15</v>
      </c>
      <c r="E20" s="34">
        <v>0.58170705594785399</v>
      </c>
      <c r="F20" s="25">
        <f t="shared" si="0"/>
        <v>8.5766975323675013E-2</v>
      </c>
      <c r="G20" s="56">
        <f t="shared" si="1"/>
        <v>209.7275574579526</v>
      </c>
      <c r="H20" s="56">
        <f t="shared" si="2"/>
        <v>189.0986173801212</v>
      </c>
      <c r="I20" s="26">
        <f t="shared" si="3"/>
        <v>19.471364050062462</v>
      </c>
    </row>
    <row r="21" spans="1:9" x14ac:dyDescent="0.25">
      <c r="A21" s="33" t="s">
        <v>10</v>
      </c>
      <c r="B21" s="33" t="s">
        <v>31</v>
      </c>
      <c r="C21" s="33" t="s">
        <v>32</v>
      </c>
      <c r="D21" s="33" t="s">
        <v>13</v>
      </c>
      <c r="E21" s="34">
        <v>15.667223303774131</v>
      </c>
      <c r="F21" s="25">
        <f t="shared" si="0"/>
        <v>2.3099777469533707</v>
      </c>
      <c r="G21" s="56">
        <f t="shared" si="1"/>
        <v>7.78695737173868</v>
      </c>
      <c r="H21" s="56">
        <f t="shared" si="2"/>
        <v>7.0210271384529079</v>
      </c>
      <c r="I21" s="26">
        <f t="shared" si="3"/>
        <v>0.7229506873832714</v>
      </c>
    </row>
    <row r="22" spans="1:9" x14ac:dyDescent="0.25">
      <c r="A22" s="33"/>
      <c r="B22" s="33"/>
      <c r="C22" s="33"/>
      <c r="D22" s="33" t="s">
        <v>15</v>
      </c>
      <c r="E22" s="34">
        <v>3.1999960175837066</v>
      </c>
      <c r="F22" s="25">
        <f t="shared" si="0"/>
        <v>0.47180789139432922</v>
      </c>
      <c r="G22" s="56">
        <f t="shared" si="1"/>
        <v>38.125047446815671</v>
      </c>
      <c r="H22" s="56">
        <f t="shared" si="2"/>
        <v>34.375042779915766</v>
      </c>
      <c r="I22" s="26">
        <f t="shared" si="3"/>
        <v>3.5395762352864963</v>
      </c>
    </row>
    <row r="23" spans="1:9" x14ac:dyDescent="0.25">
      <c r="A23" s="33" t="s">
        <v>10</v>
      </c>
      <c r="B23" s="33" t="s">
        <v>33</v>
      </c>
      <c r="C23" s="33" t="s">
        <v>34</v>
      </c>
      <c r="D23" s="33" t="s">
        <v>13</v>
      </c>
      <c r="E23" s="34">
        <v>142.4141679590125</v>
      </c>
      <c r="F23" s="25">
        <f t="shared" si="0"/>
        <v>20.997566222021682</v>
      </c>
      <c r="G23" s="56">
        <f t="shared" si="1"/>
        <v>0.85665634078705011</v>
      </c>
      <c r="H23" s="56">
        <f t="shared" si="2"/>
        <v>0.77239506136537306</v>
      </c>
      <c r="I23" s="27">
        <f t="shared" si="3"/>
        <v>7.9533026939500692E-2</v>
      </c>
    </row>
    <row r="24" spans="1:9" x14ac:dyDescent="0.25">
      <c r="A24" s="33"/>
      <c r="B24" s="33"/>
      <c r="C24" s="33"/>
      <c r="D24" s="33" t="s">
        <v>15</v>
      </c>
      <c r="E24" s="34">
        <v>29.087781636874741</v>
      </c>
      <c r="F24" s="25">
        <f t="shared" si="0"/>
        <v>4.2887068746402175</v>
      </c>
      <c r="G24" s="56">
        <f t="shared" si="1"/>
        <v>4.1942009027371112</v>
      </c>
      <c r="H24" s="56">
        <f t="shared" si="2"/>
        <v>3.781656551648215</v>
      </c>
      <c r="I24" s="26">
        <f t="shared" si="3"/>
        <v>0.38939476369321635</v>
      </c>
    </row>
    <row r="25" spans="1:9" x14ac:dyDescent="0.25">
      <c r="A25" s="33" t="s">
        <v>35</v>
      </c>
      <c r="B25" s="33" t="s">
        <v>11</v>
      </c>
      <c r="C25" s="33" t="s">
        <v>36</v>
      </c>
      <c r="D25" s="33" t="s">
        <v>13</v>
      </c>
      <c r="E25" s="34">
        <v>0.13210995576035384</v>
      </c>
      <c r="F25" s="25">
        <f t="shared" si="0"/>
        <v>1.9478311634448839E-2</v>
      </c>
      <c r="G25" s="56">
        <f t="shared" si="1"/>
        <v>923.4731727660768</v>
      </c>
      <c r="H25" s="56">
        <f t="shared" si="2"/>
        <v>832.63974593662658</v>
      </c>
      <c r="I25" s="26">
        <f t="shared" si="3"/>
        <v>85.736383693876277</v>
      </c>
    </row>
    <row r="26" spans="1:9" x14ac:dyDescent="0.25">
      <c r="A26" s="33"/>
      <c r="B26" s="33"/>
      <c r="C26" s="33"/>
      <c r="D26" s="33" t="s">
        <v>15</v>
      </c>
      <c r="E26" s="34">
        <v>2.6178903726177132E-2</v>
      </c>
      <c r="F26" s="25">
        <f t="shared" si="0"/>
        <v>3.8598214804621044E-3</v>
      </c>
      <c r="G26" s="56">
        <f t="shared" si="1"/>
        <v>4660.2409816728978</v>
      </c>
      <c r="H26" s="56">
        <f t="shared" si="2"/>
        <v>4201.856622819826</v>
      </c>
      <c r="I26" s="26">
        <f t="shared" si="3"/>
        <v>432.66249707488146</v>
      </c>
    </row>
    <row r="27" spans="1:9" x14ac:dyDescent="0.25">
      <c r="A27" s="33" t="s">
        <v>35</v>
      </c>
      <c r="B27" s="33" t="s">
        <v>17</v>
      </c>
      <c r="C27" s="33" t="s">
        <v>37</v>
      </c>
      <c r="D27" s="33" t="s">
        <v>13</v>
      </c>
      <c r="E27" s="34">
        <v>0.72674265851468123</v>
      </c>
      <c r="F27" s="25">
        <f t="shared" si="0"/>
        <v>0.1071510462563104</v>
      </c>
      <c r="G27" s="56">
        <f t="shared" si="1"/>
        <v>167.87235284817868</v>
      </c>
      <c r="H27" s="56">
        <f t="shared" si="2"/>
        <v>151.36031814180046</v>
      </c>
      <c r="I27" s="26">
        <f t="shared" si="3"/>
        <v>15.585475441884912</v>
      </c>
    </row>
    <row r="28" spans="1:9" x14ac:dyDescent="0.25">
      <c r="A28" s="33"/>
      <c r="B28" s="33"/>
      <c r="C28" s="33"/>
      <c r="D28" s="33" t="s">
        <v>15</v>
      </c>
      <c r="E28" s="34">
        <v>0.14401129711581784</v>
      </c>
      <c r="F28" s="25">
        <f t="shared" si="0"/>
        <v>2.1233047183752914E-2</v>
      </c>
      <c r="G28" s="56">
        <f t="shared" si="1"/>
        <v>847.15576099480757</v>
      </c>
      <c r="H28" s="56">
        <f t="shared" si="2"/>
        <v>763.82896483138393</v>
      </c>
      <c r="I28" s="26">
        <f t="shared" si="3"/>
        <v>78.65098144169572</v>
      </c>
    </row>
    <row r="29" spans="1:9" x14ac:dyDescent="0.25">
      <c r="A29" s="33" t="s">
        <v>35</v>
      </c>
      <c r="B29" s="33" t="s">
        <v>21</v>
      </c>
      <c r="C29" s="33" t="s">
        <v>38</v>
      </c>
      <c r="D29" s="33" t="s">
        <v>13</v>
      </c>
      <c r="E29" s="34">
        <v>6.6060493953486317</v>
      </c>
      <c r="F29" s="25">
        <f t="shared" si="0"/>
        <v>0.97399691078980899</v>
      </c>
      <c r="G29" s="56">
        <f t="shared" si="1"/>
        <v>18.467921248954195</v>
      </c>
      <c r="H29" s="56">
        <f t="shared" si="2"/>
        <v>16.651404404794764</v>
      </c>
      <c r="I29" s="26">
        <f t="shared" si="3"/>
        <v>1.7145844935440357</v>
      </c>
    </row>
    <row r="30" spans="1:9" x14ac:dyDescent="0.25">
      <c r="A30" s="33"/>
      <c r="B30" s="33"/>
      <c r="C30" s="33"/>
      <c r="D30" s="33" t="s">
        <v>15</v>
      </c>
      <c r="E30" s="34">
        <v>1.3090544927962311</v>
      </c>
      <c r="F30" s="25">
        <f t="shared" si="0"/>
        <v>0.19300719018795059</v>
      </c>
      <c r="G30" s="56">
        <f t="shared" si="1"/>
        <v>93.197036999888027</v>
      </c>
      <c r="H30" s="56">
        <f t="shared" si="2"/>
        <v>84.030115327767888</v>
      </c>
      <c r="I30" s="26">
        <f t="shared" si="3"/>
        <v>8.6525273922373174</v>
      </c>
    </row>
    <row r="31" spans="1:9" x14ac:dyDescent="0.25">
      <c r="A31" s="33" t="s">
        <v>35</v>
      </c>
      <c r="B31" s="33" t="s">
        <v>23</v>
      </c>
      <c r="C31" s="33" t="s">
        <v>39</v>
      </c>
      <c r="D31" s="33" t="s">
        <v>13</v>
      </c>
      <c r="E31" s="34">
        <v>1.4267875222118214</v>
      </c>
      <c r="F31" s="25">
        <f t="shared" si="0"/>
        <v>0.21036576565204745</v>
      </c>
      <c r="G31" s="56">
        <f t="shared" si="1"/>
        <v>85.506775256118232</v>
      </c>
      <c r="H31" s="56">
        <f t="shared" si="2"/>
        <v>77.096272771909881</v>
      </c>
      <c r="I31" s="26">
        <f t="shared" si="3"/>
        <v>7.9385540457292851</v>
      </c>
    </row>
    <row r="32" spans="1:9" x14ac:dyDescent="0.25">
      <c r="A32" s="33"/>
      <c r="B32" s="33"/>
      <c r="C32" s="33"/>
      <c r="D32" s="33" t="s">
        <v>15</v>
      </c>
      <c r="E32" s="34">
        <v>0.28273216024271303</v>
      </c>
      <c r="F32" s="25">
        <f t="shared" si="0"/>
        <v>4.1686071988990728E-2</v>
      </c>
      <c r="G32" s="56">
        <f t="shared" si="1"/>
        <v>431.50379459934237</v>
      </c>
      <c r="H32" s="56">
        <f t="shared" si="2"/>
        <v>389.06079840924315</v>
      </c>
      <c r="I32" s="26">
        <f t="shared" si="3"/>
        <v>40.061342321748285</v>
      </c>
    </row>
    <row r="33" spans="1:9" x14ac:dyDescent="0.25">
      <c r="A33" s="33" t="s">
        <v>35</v>
      </c>
      <c r="B33" s="33" t="s">
        <v>25</v>
      </c>
      <c r="C33" s="33" t="s">
        <v>40</v>
      </c>
      <c r="D33" s="33" t="s">
        <v>13</v>
      </c>
      <c r="E33" s="34">
        <v>7.8488207119585578</v>
      </c>
      <c r="F33" s="25">
        <f t="shared" si="0"/>
        <v>1.1572312995681524</v>
      </c>
      <c r="G33" s="56">
        <f t="shared" si="1"/>
        <v>15.54373637483136</v>
      </c>
      <c r="H33" s="56">
        <f t="shared" si="2"/>
        <v>14.014844272388931</v>
      </c>
      <c r="I33" s="26">
        <f t="shared" si="3"/>
        <v>1.4430995779523066</v>
      </c>
    </row>
    <row r="34" spans="1:9" x14ac:dyDescent="0.25">
      <c r="A34" s="33"/>
      <c r="B34" s="33"/>
      <c r="C34" s="33"/>
      <c r="D34" s="33" t="s">
        <v>15</v>
      </c>
      <c r="E34" s="34">
        <v>1.5553220088508326</v>
      </c>
      <c r="F34" s="25">
        <f t="shared" si="0"/>
        <v>0.22931690958453146</v>
      </c>
      <c r="G34" s="56">
        <f t="shared" si="1"/>
        <v>78.440348240259965</v>
      </c>
      <c r="H34" s="56">
        <f t="shared" si="2"/>
        <v>70.724904151054062</v>
      </c>
      <c r="I34" s="26">
        <f t="shared" si="3"/>
        <v>7.2824982816384924</v>
      </c>
    </row>
    <row r="35" spans="1:9" x14ac:dyDescent="0.25">
      <c r="A35" s="33" t="s">
        <v>35</v>
      </c>
      <c r="B35" s="33" t="s">
        <v>27</v>
      </c>
      <c r="C35" s="33" t="s">
        <v>41</v>
      </c>
      <c r="D35" s="33" t="s">
        <v>13</v>
      </c>
      <c r="E35" s="34">
        <v>71.345333469765222</v>
      </c>
      <c r="F35" s="25">
        <f t="shared" si="0"/>
        <v>10.519166636529937</v>
      </c>
      <c r="G35" s="56">
        <f t="shared" si="1"/>
        <v>1.7099927082364994</v>
      </c>
      <c r="H35" s="56">
        <f t="shared" si="2"/>
        <v>1.5417967041476635</v>
      </c>
      <c r="I35" s="26">
        <f t="shared" si="3"/>
        <v>0.1587578234762996</v>
      </c>
    </row>
    <row r="36" spans="1:9" x14ac:dyDescent="0.25">
      <c r="A36" s="33"/>
      <c r="B36" s="33"/>
      <c r="C36" s="33"/>
      <c r="D36" s="33" t="s">
        <v>15</v>
      </c>
      <c r="E36" s="34">
        <v>14.137788522199294</v>
      </c>
      <c r="F36" s="25">
        <f t="shared" si="0"/>
        <v>2.084477654029866</v>
      </c>
      <c r="G36" s="56">
        <f t="shared" si="1"/>
        <v>8.6293552777674112</v>
      </c>
      <c r="H36" s="56">
        <f t="shared" si="2"/>
        <v>7.7805662340525839</v>
      </c>
      <c r="I36" s="26">
        <f t="shared" si="3"/>
        <v>0.80115994372567756</v>
      </c>
    </row>
    <row r="37" spans="1:9" x14ac:dyDescent="0.25">
      <c r="A37" s="33" t="s">
        <v>35</v>
      </c>
      <c r="B37" s="33" t="s">
        <v>29</v>
      </c>
      <c r="C37" s="33" t="s">
        <v>42</v>
      </c>
      <c r="D37" s="33" t="s">
        <v>13</v>
      </c>
      <c r="E37" s="34">
        <v>2.6421991152070765</v>
      </c>
      <c r="F37" s="25">
        <f t="shared" si="0"/>
        <v>0.38956623268897672</v>
      </c>
      <c r="G37" s="56">
        <f t="shared" si="1"/>
        <v>46.173658638303841</v>
      </c>
      <c r="H37" s="56">
        <f t="shared" si="2"/>
        <v>41.631987296831333</v>
      </c>
      <c r="I37" s="26">
        <f t="shared" si="3"/>
        <v>4.2868191846938144</v>
      </c>
    </row>
    <row r="38" spans="1:9" x14ac:dyDescent="0.25">
      <c r="A38" s="33"/>
      <c r="B38" s="33"/>
      <c r="C38" s="33"/>
      <c r="D38" s="33" t="s">
        <v>15</v>
      </c>
      <c r="E38" s="34">
        <v>0.52357807452354266</v>
      </c>
      <c r="F38" s="25">
        <f t="shared" si="0"/>
        <v>7.7196429609242098E-2</v>
      </c>
      <c r="G38" s="56">
        <f t="shared" si="1"/>
        <v>233.01204908364488</v>
      </c>
      <c r="H38" s="56">
        <f t="shared" si="2"/>
        <v>210.09283114099128</v>
      </c>
      <c r="I38" s="26">
        <f t="shared" si="3"/>
        <v>21.633124853744071</v>
      </c>
    </row>
    <row r="39" spans="1:9" x14ac:dyDescent="0.25">
      <c r="A39" s="33" t="s">
        <v>35</v>
      </c>
      <c r="B39" s="33" t="s">
        <v>31</v>
      </c>
      <c r="C39" s="33" t="s">
        <v>43</v>
      </c>
      <c r="D39" s="33" t="s">
        <v>13</v>
      </c>
      <c r="E39" s="34">
        <v>14.534853170293625</v>
      </c>
      <c r="F39" s="25">
        <f t="shared" si="0"/>
        <v>2.143020925126208</v>
      </c>
      <c r="G39" s="56">
        <f t="shared" si="1"/>
        <v>8.3936176424089339</v>
      </c>
      <c r="H39" s="56">
        <f t="shared" si="2"/>
        <v>7.5680159070900226</v>
      </c>
      <c r="I39" s="26">
        <f t="shared" si="3"/>
        <v>0.77927377209424564</v>
      </c>
    </row>
    <row r="40" spans="1:9" x14ac:dyDescent="0.25">
      <c r="A40" s="33"/>
      <c r="B40" s="33"/>
      <c r="C40" s="33"/>
      <c r="D40" s="33" t="s">
        <v>15</v>
      </c>
      <c r="E40" s="34">
        <v>2.8802259423163568</v>
      </c>
      <c r="F40" s="25">
        <f t="shared" si="0"/>
        <v>0.4246609436750583</v>
      </c>
      <c r="G40" s="56">
        <f t="shared" si="1"/>
        <v>42.357788049740378</v>
      </c>
      <c r="H40" s="56">
        <f t="shared" si="2"/>
        <v>38.191448241569198</v>
      </c>
      <c r="I40" s="26">
        <f t="shared" si="3"/>
        <v>3.932549072084786</v>
      </c>
    </row>
    <row r="41" spans="1:9" x14ac:dyDescent="0.25">
      <c r="A41" s="33" t="s">
        <v>35</v>
      </c>
      <c r="B41" s="33" t="s">
        <v>33</v>
      </c>
      <c r="C41" s="33" t="s">
        <v>44</v>
      </c>
      <c r="D41" s="33" t="s">
        <v>13</v>
      </c>
      <c r="E41" s="34">
        <v>132.12098790697263</v>
      </c>
      <c r="F41" s="25">
        <f t="shared" si="0"/>
        <v>19.479938215796178</v>
      </c>
      <c r="G41" s="56">
        <f t="shared" si="1"/>
        <v>0.92339606244770978</v>
      </c>
      <c r="H41" s="56">
        <f t="shared" si="2"/>
        <v>0.83257022023973826</v>
      </c>
      <c r="I41" s="26">
        <f t="shared" si="3"/>
        <v>8.5729224677201787E-2</v>
      </c>
    </row>
    <row r="42" spans="1:9" x14ac:dyDescent="0.25">
      <c r="A42" s="33"/>
      <c r="B42" s="33"/>
      <c r="C42" s="33"/>
      <c r="D42" s="33" t="s">
        <v>15</v>
      </c>
      <c r="E42" s="34">
        <v>26.181089855924622</v>
      </c>
      <c r="F42" s="25">
        <f t="shared" si="0"/>
        <v>3.8601438037590117</v>
      </c>
      <c r="G42" s="56">
        <f t="shared" si="1"/>
        <v>4.6598518499944008</v>
      </c>
      <c r="H42" s="56">
        <f t="shared" si="2"/>
        <v>4.2015057663883946</v>
      </c>
      <c r="I42" s="26">
        <f t="shared" si="3"/>
        <v>0.43262636961186585</v>
      </c>
    </row>
    <row r="43" spans="1:9" x14ac:dyDescent="0.25">
      <c r="A43" s="33" t="s">
        <v>45</v>
      </c>
      <c r="B43" s="33" t="s">
        <v>11</v>
      </c>
      <c r="C43" s="33" t="s">
        <v>46</v>
      </c>
      <c r="D43" s="33" t="s">
        <v>13</v>
      </c>
      <c r="E43" s="34">
        <v>0.12645885805149956</v>
      </c>
      <c r="F43" s="25">
        <f t="shared" si="0"/>
        <v>1.8645112943129493E-2</v>
      </c>
      <c r="G43" s="56">
        <f t="shared" si="1"/>
        <v>964.740642765541</v>
      </c>
      <c r="H43" s="56">
        <f t="shared" si="2"/>
        <v>869.84812052630753</v>
      </c>
      <c r="I43" s="26">
        <f t="shared" si="3"/>
        <v>89.567706298897775</v>
      </c>
    </row>
    <row r="44" spans="1:9" x14ac:dyDescent="0.25">
      <c r="A44" s="33"/>
      <c r="B44" s="33"/>
      <c r="C44" s="33"/>
      <c r="D44" s="33" t="s">
        <v>15</v>
      </c>
      <c r="E44" s="34">
        <v>2.6032605993668887E-2</v>
      </c>
      <c r="F44" s="25">
        <f t="shared" si="0"/>
        <v>3.8382513209021542E-3</v>
      </c>
      <c r="G44" s="56">
        <f t="shared" si="1"/>
        <v>4686.4305490456973</v>
      </c>
      <c r="H44" s="56">
        <f t="shared" si="2"/>
        <v>4225.4701671723506</v>
      </c>
      <c r="I44" s="26">
        <f t="shared" si="3"/>
        <v>435.09396867933032</v>
      </c>
    </row>
    <row r="45" spans="1:9" x14ac:dyDescent="0.25">
      <c r="A45" s="33" t="s">
        <v>45</v>
      </c>
      <c r="B45" s="33" t="s">
        <v>17</v>
      </c>
      <c r="C45" s="33" t="s">
        <v>47</v>
      </c>
      <c r="D45" s="33" t="s">
        <v>13</v>
      </c>
      <c r="E45" s="34">
        <v>0.69565572226659989</v>
      </c>
      <c r="F45" s="25">
        <f t="shared" si="0"/>
        <v>0.10256758372681882</v>
      </c>
      <c r="G45" s="56">
        <f t="shared" si="1"/>
        <v>175.37410545908696</v>
      </c>
      <c r="H45" s="56">
        <f t="shared" si="2"/>
        <v>158.12419344671775</v>
      </c>
      <c r="I45" s="26">
        <f t="shared" si="3"/>
        <v>16.281947368945744</v>
      </c>
    </row>
    <row r="46" spans="1:9" x14ac:dyDescent="0.25">
      <c r="A46" s="33"/>
      <c r="B46" s="33"/>
      <c r="C46" s="33"/>
      <c r="D46" s="33" t="s">
        <v>15</v>
      </c>
      <c r="E46" s="34">
        <v>0.14320650687540193</v>
      </c>
      <c r="F46" s="25">
        <f t="shared" si="0"/>
        <v>2.1114388790349013E-2</v>
      </c>
      <c r="G46" s="56">
        <f t="shared" si="1"/>
        <v>851.91659696124816</v>
      </c>
      <c r="H46" s="56">
        <f t="shared" si="2"/>
        <v>768.12152185030573</v>
      </c>
      <c r="I46" s="26">
        <f t="shared" si="3"/>
        <v>79.092983300720761</v>
      </c>
    </row>
    <row r="47" spans="1:9" x14ac:dyDescent="0.25">
      <c r="A47" s="33" t="s">
        <v>45</v>
      </c>
      <c r="B47" s="33" t="s">
        <v>21</v>
      </c>
      <c r="C47" s="33" t="s">
        <v>48</v>
      </c>
      <c r="D47" s="33" t="s">
        <v>13</v>
      </c>
      <c r="E47" s="34">
        <v>6.3234709145083876</v>
      </c>
      <c r="F47" s="25">
        <f t="shared" si="0"/>
        <v>0.93233349731490112</v>
      </c>
      <c r="G47" s="56">
        <f t="shared" si="1"/>
        <v>19.293201731992909</v>
      </c>
      <c r="H47" s="56">
        <f t="shared" si="2"/>
        <v>17.395509758354262</v>
      </c>
      <c r="I47" s="26">
        <f t="shared" si="3"/>
        <v>1.7912045473101217</v>
      </c>
    </row>
    <row r="48" spans="1:9" x14ac:dyDescent="0.25">
      <c r="A48" s="33"/>
      <c r="B48" s="33"/>
      <c r="C48" s="33"/>
      <c r="D48" s="33" t="s">
        <v>15</v>
      </c>
      <c r="E48" s="34">
        <v>1.3017389953243366</v>
      </c>
      <c r="F48" s="25">
        <f t="shared" si="0"/>
        <v>0.19192859214665636</v>
      </c>
      <c r="G48" s="56">
        <f t="shared" si="1"/>
        <v>93.720784610591565</v>
      </c>
      <c r="H48" s="56">
        <f t="shared" si="2"/>
        <v>84.502346780041563</v>
      </c>
      <c r="I48" s="26">
        <f t="shared" si="3"/>
        <v>8.7011527637524715</v>
      </c>
    </row>
    <row r="49" spans="1:9" x14ac:dyDescent="0.25">
      <c r="A49" s="33" t="s">
        <v>45</v>
      </c>
      <c r="B49" s="33" t="s">
        <v>23</v>
      </c>
      <c r="C49" s="33" t="s">
        <v>49</v>
      </c>
      <c r="D49" s="33" t="s">
        <v>13</v>
      </c>
      <c r="E49" s="34">
        <v>1.3657556669561954</v>
      </c>
      <c r="F49" s="25">
        <f t="shared" si="0"/>
        <v>0.20136721978579855</v>
      </c>
      <c r="G49" s="56">
        <f t="shared" si="1"/>
        <v>89.327837293105645</v>
      </c>
      <c r="H49" s="56">
        <f t="shared" si="2"/>
        <v>80.541492641324751</v>
      </c>
      <c r="I49" s="26">
        <f t="shared" si="3"/>
        <v>8.2933061387868303</v>
      </c>
    </row>
    <row r="50" spans="1:9" x14ac:dyDescent="0.25">
      <c r="A50" s="33"/>
      <c r="B50" s="33"/>
      <c r="C50" s="33"/>
      <c r="D50" s="33" t="s">
        <v>15</v>
      </c>
      <c r="E50" s="34">
        <v>0.28115214473162398</v>
      </c>
      <c r="F50" s="25">
        <f t="shared" si="0"/>
        <v>4.145311426574326E-2</v>
      </c>
      <c r="G50" s="56">
        <f t="shared" si="1"/>
        <v>433.92875454126829</v>
      </c>
      <c r="H50" s="56">
        <f t="shared" si="2"/>
        <v>391.24723770114355</v>
      </c>
      <c r="I50" s="26">
        <f t="shared" si="3"/>
        <v>40.286478581419473</v>
      </c>
    </row>
    <row r="51" spans="1:9" x14ac:dyDescent="0.25">
      <c r="A51" s="33" t="s">
        <v>45</v>
      </c>
      <c r="B51" s="33" t="s">
        <v>25</v>
      </c>
      <c r="C51" s="33" t="s">
        <v>50</v>
      </c>
      <c r="D51" s="33" t="s">
        <v>13</v>
      </c>
      <c r="E51" s="34">
        <v>7.513081800479279</v>
      </c>
      <c r="F51" s="25">
        <f t="shared" si="0"/>
        <v>1.1077299042496433</v>
      </c>
      <c r="G51" s="56">
        <f t="shared" si="1"/>
        <v>16.238343098063606</v>
      </c>
      <c r="H51" s="56">
        <f t="shared" si="2"/>
        <v>14.641129022844236</v>
      </c>
      <c r="I51" s="26">
        <f t="shared" si="3"/>
        <v>1.5075877193468281</v>
      </c>
    </row>
    <row r="52" spans="1:9" x14ac:dyDescent="0.25">
      <c r="A52" s="33"/>
      <c r="B52" s="33"/>
      <c r="C52" s="33"/>
      <c r="D52" s="33" t="s">
        <v>15</v>
      </c>
      <c r="E52" s="34">
        <v>1.5466302742543407</v>
      </c>
      <c r="F52" s="25">
        <f t="shared" si="0"/>
        <v>0.22803539893576932</v>
      </c>
      <c r="G52" s="56">
        <f t="shared" si="1"/>
        <v>78.881166385300759</v>
      </c>
      <c r="H52" s="56">
        <f t="shared" si="2"/>
        <v>71.122363134287568</v>
      </c>
      <c r="I52" s="26">
        <f t="shared" si="3"/>
        <v>7.3234243796963669</v>
      </c>
    </row>
    <row r="53" spans="1:9" x14ac:dyDescent="0.25">
      <c r="A53" s="33" t="s">
        <v>45</v>
      </c>
      <c r="B53" s="33" t="s">
        <v>27</v>
      </c>
      <c r="C53" s="33" t="s">
        <v>51</v>
      </c>
      <c r="D53" s="33" t="s">
        <v>13</v>
      </c>
      <c r="E53" s="34">
        <v>68.293485876690582</v>
      </c>
      <c r="F53" s="25">
        <f t="shared" si="0"/>
        <v>10.069201771000932</v>
      </c>
      <c r="G53" s="56">
        <f t="shared" si="1"/>
        <v>1.7864075677771212</v>
      </c>
      <c r="H53" s="56">
        <f t="shared" si="2"/>
        <v>1.6106953479957651</v>
      </c>
      <c r="I53" s="26">
        <f t="shared" si="3"/>
        <v>0.16585227289908536</v>
      </c>
    </row>
    <row r="54" spans="1:9" x14ac:dyDescent="0.25">
      <c r="A54" s="33"/>
      <c r="B54" s="33"/>
      <c r="C54" s="33"/>
      <c r="D54" s="33" t="s">
        <v>15</v>
      </c>
      <c r="E54" s="34">
        <v>14.058781149502833</v>
      </c>
      <c r="F54" s="25">
        <f t="shared" si="0"/>
        <v>2.0728287951838884</v>
      </c>
      <c r="G54" s="56">
        <f t="shared" si="1"/>
        <v>8.6778504269066268</v>
      </c>
      <c r="H54" s="56">
        <f t="shared" si="2"/>
        <v>7.8242913685223687</v>
      </c>
      <c r="I54" s="26">
        <f t="shared" si="3"/>
        <v>0.80566229294004377</v>
      </c>
    </row>
    <row r="55" spans="1:9" x14ac:dyDescent="0.25">
      <c r="A55" s="33" t="s">
        <v>45</v>
      </c>
      <c r="B55" s="33" t="s">
        <v>29</v>
      </c>
      <c r="C55" s="33" t="s">
        <v>52</v>
      </c>
      <c r="D55" s="33" t="s">
        <v>13</v>
      </c>
      <c r="E55" s="34">
        <v>2.5291771610299913</v>
      </c>
      <c r="F55" s="25">
        <f t="shared" si="0"/>
        <v>0.37290225886258987</v>
      </c>
      <c r="G55" s="56">
        <f t="shared" si="1"/>
        <v>48.237032138277051</v>
      </c>
      <c r="H55" s="56">
        <f t="shared" si="2"/>
        <v>43.492406026315372</v>
      </c>
      <c r="I55" s="26">
        <f t="shared" si="3"/>
        <v>4.4783853149448882</v>
      </c>
    </row>
    <row r="56" spans="1:9" x14ac:dyDescent="0.25">
      <c r="A56" s="33"/>
      <c r="B56" s="33"/>
      <c r="C56" s="33"/>
      <c r="D56" s="33" t="s">
        <v>15</v>
      </c>
      <c r="E56" s="34">
        <v>0.52065211987337767</v>
      </c>
      <c r="F56" s="25">
        <f t="shared" si="0"/>
        <v>7.6765026418043072E-2</v>
      </c>
      <c r="G56" s="56">
        <f t="shared" si="1"/>
        <v>234.3215274522849</v>
      </c>
      <c r="H56" s="56">
        <f t="shared" si="2"/>
        <v>211.27350835861753</v>
      </c>
      <c r="I56" s="26">
        <f t="shared" si="3"/>
        <v>21.754698433966517</v>
      </c>
    </row>
    <row r="57" spans="1:9" x14ac:dyDescent="0.25">
      <c r="A57" s="33" t="s">
        <v>45</v>
      </c>
      <c r="B57" s="33" t="s">
        <v>31</v>
      </c>
      <c r="C57" s="33" t="s">
        <v>53</v>
      </c>
      <c r="D57" s="33" t="s">
        <v>13</v>
      </c>
      <c r="E57" s="34">
        <v>13.913114445331997</v>
      </c>
      <c r="F57" s="25">
        <f t="shared" si="0"/>
        <v>2.0513516745363765</v>
      </c>
      <c r="G57" s="56">
        <f t="shared" si="1"/>
        <v>8.7687052729543478</v>
      </c>
      <c r="H57" s="56">
        <f t="shared" si="2"/>
        <v>7.9062096723358879</v>
      </c>
      <c r="I57" s="26">
        <f t="shared" si="3"/>
        <v>0.8140973684472872</v>
      </c>
    </row>
    <row r="58" spans="1:9" x14ac:dyDescent="0.25">
      <c r="A58" s="33"/>
      <c r="B58" s="33"/>
      <c r="C58" s="33"/>
      <c r="D58" s="33" t="s">
        <v>15</v>
      </c>
      <c r="E58" s="34">
        <v>2.8641301375080381</v>
      </c>
      <c r="F58" s="25">
        <f t="shared" si="0"/>
        <v>0.42228777580698018</v>
      </c>
      <c r="G58" s="56">
        <f t="shared" si="1"/>
        <v>42.595829848062415</v>
      </c>
      <c r="H58" s="56">
        <f t="shared" si="2"/>
        <v>38.406076092515292</v>
      </c>
      <c r="I58" s="26">
        <f t="shared" si="3"/>
        <v>3.9546491650360385</v>
      </c>
    </row>
    <row r="59" spans="1:9" x14ac:dyDescent="0.25">
      <c r="A59" s="33" t="s">
        <v>45</v>
      </c>
      <c r="B59" s="33" t="s">
        <v>33</v>
      </c>
      <c r="C59" s="33" t="s">
        <v>54</v>
      </c>
      <c r="D59" s="33" t="s">
        <v>13</v>
      </c>
      <c r="E59" s="34">
        <v>126.46941829016775</v>
      </c>
      <c r="F59" s="25">
        <f t="shared" si="0"/>
        <v>18.646669946298022</v>
      </c>
      <c r="G59" s="56">
        <f t="shared" si="1"/>
        <v>0.96466008659964542</v>
      </c>
      <c r="H59" s="56">
        <f t="shared" si="2"/>
        <v>0.86977548791771309</v>
      </c>
      <c r="I59" s="26">
        <f t="shared" si="3"/>
        <v>8.9560227365506076E-2</v>
      </c>
    </row>
    <row r="60" spans="1:9" x14ac:dyDescent="0.25">
      <c r="A60" s="33"/>
      <c r="B60" s="33"/>
      <c r="C60" s="33"/>
      <c r="D60" s="33" t="s">
        <v>15</v>
      </c>
      <c r="E60" s="34">
        <v>26.03477990648673</v>
      </c>
      <c r="F60" s="25">
        <f t="shared" si="0"/>
        <v>3.8385718429331273</v>
      </c>
      <c r="G60" s="56">
        <f t="shared" si="1"/>
        <v>4.6860392305295786</v>
      </c>
      <c r="H60" s="56">
        <f t="shared" si="2"/>
        <v>4.2251173390020789</v>
      </c>
      <c r="I60" s="26">
        <f t="shared" si="3"/>
        <v>0.43505763818762361</v>
      </c>
    </row>
  </sheetData>
  <sheetProtection algorithmName="SHA-512" hashValue="S/PHKgB1MyebRbpUZsiedeYOd8gEc5Xc19YtMMySOsho/4VP+jYsKrxBR4TDbwG2Vj+oBS4kBnezD6iTwXaVfw==" saltValue="Fzb+vPKTYJBix+aRXLXR6A==" spinCount="100000" sheet="1" objects="1" scenarios="1"/>
  <mergeCells count="7">
    <mergeCell ref="A2:G2"/>
    <mergeCell ref="F3:F5"/>
    <mergeCell ref="A3:A5"/>
    <mergeCell ref="B3:B5"/>
    <mergeCell ref="C3:C5"/>
    <mergeCell ref="D3:D5"/>
    <mergeCell ref="E3:E5"/>
  </mergeCells>
  <conditionalFormatting sqref="H8:H60">
    <cfRule type="cellIs" dxfId="28" priority="5" operator="lessThan">
      <formula>100</formula>
    </cfRule>
  </conditionalFormatting>
  <conditionalFormatting sqref="G8:G60">
    <cfRule type="cellIs" dxfId="27" priority="4" operator="lessThan">
      <formula>10</formula>
    </cfRule>
  </conditionalFormatting>
  <conditionalFormatting sqref="I7:I60">
    <cfRule type="cellIs" dxfId="26" priority="1" operator="lessThan">
      <formula>$I$6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01637-FBC3-464F-94DA-86D31A979876}">
  <dimension ref="A1:K60"/>
  <sheetViews>
    <sheetView workbookViewId="0">
      <selection activeCell="N3" sqref="N3"/>
    </sheetView>
  </sheetViews>
  <sheetFormatPr defaultRowHeight="15" x14ac:dyDescent="0.25"/>
  <cols>
    <col min="1" max="1" width="12.5703125" style="6" customWidth="1"/>
    <col min="2" max="2" width="9.140625" style="6"/>
    <col min="3" max="3" width="19.85546875" style="6" customWidth="1"/>
    <col min="4" max="4" width="9.140625" style="6"/>
    <col min="5" max="5" width="9.140625" style="12"/>
    <col min="6" max="6" width="9.140625" style="6"/>
    <col min="7" max="7" width="16.140625" style="6" customWidth="1"/>
    <col min="8" max="8" width="17.42578125" style="6" customWidth="1"/>
    <col min="9" max="9" width="13" style="6" customWidth="1"/>
    <col min="10" max="16384" width="9.140625" style="6"/>
  </cols>
  <sheetData>
    <row r="1" spans="1:11" ht="15.75" x14ac:dyDescent="0.25">
      <c r="A1" s="81"/>
      <c r="B1" s="81"/>
      <c r="C1" s="81"/>
      <c r="D1" s="81"/>
      <c r="E1" s="81"/>
      <c r="F1" s="81"/>
      <c r="G1" s="81"/>
    </row>
    <row r="2" spans="1:11" ht="20.25" x14ac:dyDescent="0.25">
      <c r="A2" s="29" t="s">
        <v>131</v>
      </c>
      <c r="B2" s="30"/>
      <c r="C2" s="30"/>
      <c r="D2" s="30"/>
      <c r="E2" s="31"/>
      <c r="F2" s="30"/>
      <c r="G2" s="30"/>
      <c r="H2" s="30"/>
    </row>
    <row r="3" spans="1:11" ht="42" x14ac:dyDescent="0.25">
      <c r="A3" s="86" t="s">
        <v>2</v>
      </c>
      <c r="B3" s="86" t="s">
        <v>3</v>
      </c>
      <c r="C3" s="86" t="s">
        <v>4</v>
      </c>
      <c r="D3" s="86" t="s">
        <v>5</v>
      </c>
      <c r="E3" s="88" t="s">
        <v>6</v>
      </c>
      <c r="F3" s="90" t="s">
        <v>7</v>
      </c>
      <c r="G3" s="19" t="s">
        <v>121</v>
      </c>
      <c r="H3" s="19" t="s">
        <v>122</v>
      </c>
      <c r="I3" s="19" t="s">
        <v>123</v>
      </c>
    </row>
    <row r="4" spans="1:11" x14ac:dyDescent="0.25">
      <c r="A4" s="87"/>
      <c r="B4" s="87"/>
      <c r="C4" s="87"/>
      <c r="D4" s="87"/>
      <c r="E4" s="89"/>
      <c r="F4" s="91"/>
      <c r="G4" s="20">
        <v>122</v>
      </c>
      <c r="H4" s="20">
        <v>110</v>
      </c>
      <c r="I4" s="21">
        <f>1.67/(24.45/165.83)</f>
        <v>11.326629856850717</v>
      </c>
    </row>
    <row r="5" spans="1:11" x14ac:dyDescent="0.25">
      <c r="A5" s="87"/>
      <c r="B5" s="87"/>
      <c r="C5" s="87"/>
      <c r="D5" s="87"/>
      <c r="E5" s="89"/>
      <c r="F5" s="92"/>
      <c r="G5" s="20" t="s">
        <v>8</v>
      </c>
      <c r="H5" s="20" t="s">
        <v>8</v>
      </c>
      <c r="I5" s="20" t="s">
        <v>9</v>
      </c>
    </row>
    <row r="6" spans="1:11" x14ac:dyDescent="0.25">
      <c r="A6" s="22"/>
      <c r="B6" s="22"/>
      <c r="C6" s="22"/>
      <c r="D6" s="22"/>
      <c r="E6" s="32"/>
      <c r="F6" s="24"/>
      <c r="G6" s="24">
        <v>30</v>
      </c>
      <c r="H6" s="24">
        <v>30</v>
      </c>
      <c r="I6" s="24">
        <v>10</v>
      </c>
    </row>
    <row r="7" spans="1:11" x14ac:dyDescent="0.25">
      <c r="A7" s="33" t="s">
        <v>10</v>
      </c>
      <c r="B7" s="33" t="s">
        <v>11</v>
      </c>
      <c r="C7" s="33" t="s">
        <v>12</v>
      </c>
      <c r="D7" s="33" t="s">
        <v>13</v>
      </c>
      <c r="E7" s="34">
        <v>0.18648644240638215</v>
      </c>
      <c r="F7" s="25">
        <f>E7*(24.45/165.83)</f>
        <v>2.7495588957583326E-2</v>
      </c>
      <c r="G7" s="26">
        <f>$G$4/E7</f>
        <v>654.20305318573003</v>
      </c>
      <c r="H7" s="26">
        <f>$H$4/F7</f>
        <v>4000.6417091008275</v>
      </c>
      <c r="I7" s="26">
        <f>$I$4/E7</f>
        <v>60.737015038167108</v>
      </c>
      <c r="J7" s="6" t="s">
        <v>14</v>
      </c>
      <c r="K7" s="12">
        <f>MAX(E7,E9,E11,E13,E15,E17,E19,E21,E23,E25,E27,E29,E31,E33,E35,E37,E39,E41,E43,E45,E47,E49,E51,E53,E55,E57,E59)</f>
        <v>94.278564217853102</v>
      </c>
    </row>
    <row r="8" spans="1:11" x14ac:dyDescent="0.25">
      <c r="A8" s="33"/>
      <c r="B8" s="33"/>
      <c r="C8" s="33"/>
      <c r="D8" s="33" t="s">
        <v>15</v>
      </c>
      <c r="E8" s="34">
        <v>4.6719831604463073E-2</v>
      </c>
      <c r="F8" s="25">
        <f t="shared" ref="F8:F60" si="0">E8*(24.45/165.83)</f>
        <v>6.8883789587476452E-3</v>
      </c>
      <c r="G8" s="26">
        <f t="shared" ref="G8:G60" si="1">$G$4/E8</f>
        <v>2611.3107819580737</v>
      </c>
      <c r="H8" s="26">
        <f t="shared" ref="H8:H60" si="2">$H$4/E8</f>
        <v>2354.4605411097386</v>
      </c>
      <c r="I8" s="26">
        <f t="shared" ref="I8:I60" si="3">$I$4/E8</f>
        <v>242.43730056100421</v>
      </c>
      <c r="J8" s="6" t="s">
        <v>16</v>
      </c>
      <c r="K8" s="12">
        <f>MAX(E8,E10,E12,E14,E16,E18,E20,E22,E24,E26,E28,E30,E32,E34,E36,E38,E40,E42,E44,E46,E48,E50,E52,E54,E56,E58,E60)</f>
        <v>22.465794887042676</v>
      </c>
    </row>
    <row r="9" spans="1:11" x14ac:dyDescent="0.25">
      <c r="A9" s="33" t="s">
        <v>10</v>
      </c>
      <c r="B9" s="33" t="s">
        <v>17</v>
      </c>
      <c r="C9" s="33" t="s">
        <v>18</v>
      </c>
      <c r="D9" s="33" t="s">
        <v>13</v>
      </c>
      <c r="E9" s="34">
        <v>1.5561972090463614</v>
      </c>
      <c r="F9" s="25">
        <f t="shared" si="0"/>
        <v>0.22944594923224707</v>
      </c>
      <c r="G9" s="26">
        <f t="shared" si="1"/>
        <v>78.396233646223848</v>
      </c>
      <c r="H9" s="26">
        <f t="shared" si="2"/>
        <v>70.685128697414939</v>
      </c>
      <c r="I9" s="26">
        <f t="shared" si="3"/>
        <v>7.2784026285406869</v>
      </c>
      <c r="J9" s="6" t="s">
        <v>19</v>
      </c>
      <c r="K9" s="12">
        <f>MIN(E7,E9,E11,E13,E15,E17,E19,E21,E23,E25,E27,E29,E31,E33,E35,E37,E39,E41,E43,E45,E47,E49,E51,E53,E55,E57,E59)</f>
        <v>0.1821182891060775</v>
      </c>
    </row>
    <row r="10" spans="1:11" x14ac:dyDescent="0.25">
      <c r="A10" s="33"/>
      <c r="B10" s="33"/>
      <c r="C10" s="33"/>
      <c r="D10" s="33" t="s">
        <v>15</v>
      </c>
      <c r="E10" s="34">
        <v>0.38986893959586427</v>
      </c>
      <c r="F10" s="25">
        <f t="shared" si="0"/>
        <v>5.7482334759204487E-2</v>
      </c>
      <c r="G10" s="26">
        <f t="shared" si="1"/>
        <v>312.92567221811629</v>
      </c>
      <c r="H10" s="26">
        <f t="shared" si="2"/>
        <v>282.14609790158028</v>
      </c>
      <c r="I10" s="26">
        <f t="shared" si="3"/>
        <v>29.052403786236042</v>
      </c>
      <c r="J10" s="6" t="s">
        <v>20</v>
      </c>
      <c r="K10" s="12">
        <f>MIN(E8,E10,E12,E14,E16,E18,E20,E22,E24,E26,E28,E30,E32,E34,E36,E38,E40,E42,E44,E46,E48,E50,E52,E54,E56,E58,E60)</f>
        <v>3.785613851690111E-2</v>
      </c>
    </row>
    <row r="11" spans="1:11" x14ac:dyDescent="0.25">
      <c r="A11" s="33" t="s">
        <v>10</v>
      </c>
      <c r="B11" s="33" t="s">
        <v>21</v>
      </c>
      <c r="C11" s="33" t="s">
        <v>22</v>
      </c>
      <c r="D11" s="33" t="s">
        <v>13</v>
      </c>
      <c r="E11" s="34">
        <v>26.902276958865507</v>
      </c>
      <c r="F11" s="25">
        <f t="shared" si="0"/>
        <v>3.9664757380706841</v>
      </c>
      <c r="G11" s="26">
        <f t="shared" si="1"/>
        <v>4.5349321243901448</v>
      </c>
      <c r="H11" s="26">
        <f t="shared" si="2"/>
        <v>4.088873226909147</v>
      </c>
      <c r="I11" s="26">
        <f t="shared" si="3"/>
        <v>0.42102866884351531</v>
      </c>
    </row>
    <row r="12" spans="1:11" x14ac:dyDescent="0.25">
      <c r="A12" s="33"/>
      <c r="B12" s="33"/>
      <c r="C12" s="33"/>
      <c r="D12" s="33" t="s">
        <v>15</v>
      </c>
      <c r="E12" s="34">
        <v>6.7397384661128026</v>
      </c>
      <c r="F12" s="25">
        <f t="shared" si="0"/>
        <v>0.99370804737657847</v>
      </c>
      <c r="G12" s="26">
        <f t="shared" si="1"/>
        <v>18.101592608290698</v>
      </c>
      <c r="H12" s="26">
        <f t="shared" si="2"/>
        <v>16.321108089442433</v>
      </c>
      <c r="I12" s="26">
        <f t="shared" si="3"/>
        <v>1.6805740925706039</v>
      </c>
    </row>
    <row r="13" spans="1:11" x14ac:dyDescent="0.25">
      <c r="A13" s="33" t="s">
        <v>10</v>
      </c>
      <c r="B13" s="33" t="s">
        <v>23</v>
      </c>
      <c r="C13" s="33" t="s">
        <v>24</v>
      </c>
      <c r="D13" s="33" t="s">
        <v>13</v>
      </c>
      <c r="E13" s="34">
        <v>0.5532431124722671</v>
      </c>
      <c r="F13" s="25">
        <f t="shared" si="0"/>
        <v>8.1570247240830548E-2</v>
      </c>
      <c r="G13" s="26">
        <f t="shared" si="1"/>
        <v>220.51788309631348</v>
      </c>
      <c r="H13" s="26">
        <f t="shared" si="2"/>
        <v>198.82759951306952</v>
      </c>
      <c r="I13" s="26">
        <f t="shared" si="3"/>
        <v>20.473151136460821</v>
      </c>
    </row>
    <row r="14" spans="1:11" x14ac:dyDescent="0.25">
      <c r="A14" s="33"/>
      <c r="B14" s="33"/>
      <c r="C14" s="33"/>
      <c r="D14" s="33" t="s">
        <v>15</v>
      </c>
      <c r="E14" s="34">
        <v>0.13860216709324047</v>
      </c>
      <c r="F14" s="25">
        <f t="shared" si="0"/>
        <v>2.0435524244284683E-2</v>
      </c>
      <c r="G14" s="26">
        <f t="shared" si="1"/>
        <v>880.21711751395731</v>
      </c>
      <c r="H14" s="26">
        <f t="shared" si="2"/>
        <v>793.63838464373202</v>
      </c>
      <c r="I14" s="26">
        <f t="shared" si="3"/>
        <v>81.720438391349717</v>
      </c>
    </row>
    <row r="15" spans="1:11" x14ac:dyDescent="0.25">
      <c r="A15" s="33" t="s">
        <v>10</v>
      </c>
      <c r="B15" s="33" t="s">
        <v>25</v>
      </c>
      <c r="C15" s="33" t="s">
        <v>26</v>
      </c>
      <c r="D15" s="33" t="s">
        <v>13</v>
      </c>
      <c r="E15" s="34">
        <v>4.6167183868375385</v>
      </c>
      <c r="F15" s="25">
        <f t="shared" si="0"/>
        <v>0.68068964938899956</v>
      </c>
      <c r="G15" s="26">
        <f t="shared" si="1"/>
        <v>26.425696734682198</v>
      </c>
      <c r="H15" s="26">
        <f t="shared" si="2"/>
        <v>23.826447875533127</v>
      </c>
      <c r="I15" s="26">
        <f t="shared" si="3"/>
        <v>2.4533941444519169</v>
      </c>
    </row>
    <row r="16" spans="1:11" x14ac:dyDescent="0.25">
      <c r="A16" s="33"/>
      <c r="B16" s="33"/>
      <c r="C16" s="33"/>
      <c r="D16" s="33" t="s">
        <v>15</v>
      </c>
      <c r="E16" s="34">
        <v>1.1566111874677307</v>
      </c>
      <c r="F16" s="25">
        <f t="shared" si="0"/>
        <v>0.17053092645230666</v>
      </c>
      <c r="G16" s="26">
        <f t="shared" si="1"/>
        <v>105.48056366902796</v>
      </c>
      <c r="H16" s="26">
        <f t="shared" si="2"/>
        <v>95.105426258959639</v>
      </c>
      <c r="I16" s="26">
        <f>$I$4/E16</f>
        <v>9.7929450964840576</v>
      </c>
    </row>
    <row r="17" spans="1:9" x14ac:dyDescent="0.25">
      <c r="A17" s="33" t="s">
        <v>10</v>
      </c>
      <c r="B17" s="33" t="s">
        <v>27</v>
      </c>
      <c r="C17" s="33" t="s">
        <v>28</v>
      </c>
      <c r="D17" s="33" t="s">
        <v>13</v>
      </c>
      <c r="E17" s="34">
        <v>79.810088311301016</v>
      </c>
      <c r="F17" s="25">
        <f t="shared" si="0"/>
        <v>11.767211356276364</v>
      </c>
      <c r="G17" s="26">
        <f t="shared" si="1"/>
        <v>1.5286288059742059</v>
      </c>
      <c r="H17" s="26">
        <f t="shared" si="2"/>
        <v>1.3782718742390381</v>
      </c>
      <c r="I17" s="26">
        <f t="shared" si="3"/>
        <v>0.14191977601466804</v>
      </c>
    </row>
    <row r="18" spans="1:9" x14ac:dyDescent="0.25">
      <c r="A18" s="33"/>
      <c r="B18" s="33"/>
      <c r="C18" s="33"/>
      <c r="D18" s="33" t="s">
        <v>15</v>
      </c>
      <c r="E18" s="34">
        <v>19.994557449467983</v>
      </c>
      <c r="F18" s="25">
        <f t="shared" si="0"/>
        <v>2.9480005405505163</v>
      </c>
      <c r="G18" s="26">
        <f t="shared" si="1"/>
        <v>6.1016604297609094</v>
      </c>
      <c r="H18" s="26">
        <f t="shared" si="2"/>
        <v>5.5014971088008195</v>
      </c>
      <c r="I18" s="26">
        <f t="shared" si="3"/>
        <v>0.56648564918110234</v>
      </c>
    </row>
    <row r="19" spans="1:9" x14ac:dyDescent="0.25">
      <c r="A19" s="33" t="s">
        <v>10</v>
      </c>
      <c r="B19" s="33" t="s">
        <v>29</v>
      </c>
      <c r="C19" s="33" t="s">
        <v>30</v>
      </c>
      <c r="D19" s="33" t="s">
        <v>13</v>
      </c>
      <c r="E19" s="34">
        <v>0.62162147468794049</v>
      </c>
      <c r="F19" s="25">
        <f t="shared" si="0"/>
        <v>9.1651963191944422E-2</v>
      </c>
      <c r="G19" s="26">
        <f t="shared" si="1"/>
        <v>196.26091595571901</v>
      </c>
      <c r="H19" s="26">
        <f t="shared" si="2"/>
        <v>176.9565635666319</v>
      </c>
      <c r="I19" s="26">
        <f t="shared" si="3"/>
        <v>18.221104511450132</v>
      </c>
    </row>
    <row r="20" spans="1:9" x14ac:dyDescent="0.25">
      <c r="A20" s="33"/>
      <c r="B20" s="33"/>
      <c r="C20" s="33"/>
      <c r="D20" s="33" t="s">
        <v>15</v>
      </c>
      <c r="E20" s="34">
        <v>0.15573277201487692</v>
      </c>
      <c r="F20" s="25">
        <f t="shared" si="0"/>
        <v>2.2961263195825487E-2</v>
      </c>
      <c r="G20" s="26">
        <f t="shared" si="1"/>
        <v>783.39323458742206</v>
      </c>
      <c r="H20" s="26">
        <f t="shared" si="2"/>
        <v>706.33816233292157</v>
      </c>
      <c r="I20" s="26">
        <f t="shared" si="3"/>
        <v>72.731190168301254</v>
      </c>
    </row>
    <row r="21" spans="1:9" x14ac:dyDescent="0.25">
      <c r="A21" s="33" t="s">
        <v>10</v>
      </c>
      <c r="B21" s="33" t="s">
        <v>31</v>
      </c>
      <c r="C21" s="33" t="s">
        <v>32</v>
      </c>
      <c r="D21" s="33" t="s">
        <v>13</v>
      </c>
      <c r="E21" s="34">
        <v>5.1873240301545378</v>
      </c>
      <c r="F21" s="25">
        <f t="shared" si="0"/>
        <v>0.76481983077415683</v>
      </c>
      <c r="G21" s="26">
        <f t="shared" si="1"/>
        <v>23.518870093867154</v>
      </c>
      <c r="H21" s="26">
        <f t="shared" si="2"/>
        <v>21.205538609224483</v>
      </c>
      <c r="I21" s="26">
        <f t="shared" si="3"/>
        <v>2.1835207885622059</v>
      </c>
    </row>
    <row r="22" spans="1:9" x14ac:dyDescent="0.25">
      <c r="A22" s="33"/>
      <c r="B22" s="33"/>
      <c r="C22" s="33"/>
      <c r="D22" s="33" t="s">
        <v>15</v>
      </c>
      <c r="E22" s="34">
        <v>1.2995631319862144</v>
      </c>
      <c r="F22" s="25">
        <f t="shared" si="0"/>
        <v>0.19160778253068164</v>
      </c>
      <c r="G22" s="26">
        <f t="shared" si="1"/>
        <v>93.87770166543487</v>
      </c>
      <c r="H22" s="26">
        <f t="shared" si="2"/>
        <v>84.643829370474066</v>
      </c>
      <c r="I22" s="26">
        <f t="shared" si="3"/>
        <v>8.71572113587081</v>
      </c>
    </row>
    <row r="23" spans="1:9" x14ac:dyDescent="0.25">
      <c r="A23" s="33" t="s">
        <v>10</v>
      </c>
      <c r="B23" s="33" t="s">
        <v>33</v>
      </c>
      <c r="C23" s="33" t="s">
        <v>34</v>
      </c>
      <c r="D23" s="33" t="s">
        <v>13</v>
      </c>
      <c r="E23" s="34">
        <v>89.674256529551698</v>
      </c>
      <c r="F23" s="25">
        <f t="shared" si="0"/>
        <v>13.221585793568948</v>
      </c>
      <c r="G23" s="26">
        <f t="shared" si="1"/>
        <v>1.3604796373170434</v>
      </c>
      <c r="H23" s="26">
        <f t="shared" si="2"/>
        <v>1.226661968072744</v>
      </c>
      <c r="I23" s="26">
        <f t="shared" si="3"/>
        <v>0.12630860065305458</v>
      </c>
    </row>
    <row r="24" spans="1:9" x14ac:dyDescent="0.25">
      <c r="A24" s="33"/>
      <c r="B24" s="33"/>
      <c r="C24" s="33"/>
      <c r="D24" s="33" t="s">
        <v>15</v>
      </c>
      <c r="E24" s="34">
        <v>22.465794887042676</v>
      </c>
      <c r="F24" s="25">
        <f t="shared" si="0"/>
        <v>3.3123601579219284</v>
      </c>
      <c r="G24" s="26">
        <f t="shared" si="1"/>
        <v>5.430477782487209</v>
      </c>
      <c r="H24" s="26">
        <f t="shared" si="2"/>
        <v>4.8963324268327302</v>
      </c>
      <c r="I24" s="26">
        <f t="shared" si="3"/>
        <v>0.50417222777118109</v>
      </c>
    </row>
    <row r="25" spans="1:9" x14ac:dyDescent="0.25">
      <c r="A25" s="33" t="s">
        <v>35</v>
      </c>
      <c r="B25" s="33" t="s">
        <v>11</v>
      </c>
      <c r="C25" s="33" t="s">
        <v>36</v>
      </c>
      <c r="D25" s="33" t="s">
        <v>13</v>
      </c>
      <c r="E25" s="34">
        <v>0.19606155341109643</v>
      </c>
      <c r="F25" s="25">
        <f t="shared" si="0"/>
        <v>2.8907344756083381E-2</v>
      </c>
      <c r="G25" s="26">
        <f t="shared" si="1"/>
        <v>622.25356209533743</v>
      </c>
      <c r="H25" s="26">
        <f t="shared" si="2"/>
        <v>561.04829369251729</v>
      </c>
      <c r="I25" s="26">
        <f t="shared" si="3"/>
        <v>57.77078504066197</v>
      </c>
    </row>
    <row r="26" spans="1:9" x14ac:dyDescent="0.25">
      <c r="A26" s="33"/>
      <c r="B26" s="33"/>
      <c r="C26" s="33"/>
      <c r="D26" s="33" t="s">
        <v>15</v>
      </c>
      <c r="E26" s="34">
        <v>3.8390745035624868E-2</v>
      </c>
      <c r="F26" s="25">
        <f t="shared" si="0"/>
        <v>5.6603371894170407E-3</v>
      </c>
      <c r="G26" s="26">
        <f t="shared" si="1"/>
        <v>3177.8492417062898</v>
      </c>
      <c r="H26" s="26">
        <f t="shared" si="2"/>
        <v>2865.2739064564907</v>
      </c>
      <c r="I26" s="26">
        <f t="shared" si="3"/>
        <v>295.03542706295798</v>
      </c>
    </row>
    <row r="27" spans="1:9" x14ac:dyDescent="0.25">
      <c r="A27" s="33" t="s">
        <v>35</v>
      </c>
      <c r="B27" s="33" t="s">
        <v>17</v>
      </c>
      <c r="C27" s="33" t="s">
        <v>37</v>
      </c>
      <c r="D27" s="33" t="s">
        <v>13</v>
      </c>
      <c r="E27" s="34">
        <v>1.6360998594994944</v>
      </c>
      <c r="F27" s="25">
        <f t="shared" si="0"/>
        <v>0.24122680796455789</v>
      </c>
      <c r="G27" s="26">
        <f t="shared" si="1"/>
        <v>74.567575622994966</v>
      </c>
      <c r="H27" s="26">
        <f t="shared" si="2"/>
        <v>67.233059987946291</v>
      </c>
      <c r="I27" s="26">
        <f t="shared" si="3"/>
        <v>6.9229453147900699</v>
      </c>
    </row>
    <row r="28" spans="1:9" x14ac:dyDescent="0.25">
      <c r="A28" s="33"/>
      <c r="B28" s="33"/>
      <c r="C28" s="33"/>
      <c r="D28" s="33" t="s">
        <v>15</v>
      </c>
      <c r="E28" s="34">
        <v>0.32036414822831788</v>
      </c>
      <c r="F28" s="25">
        <f t="shared" si="0"/>
        <v>4.7234537925480137E-2</v>
      </c>
      <c r="G28" s="26">
        <f t="shared" si="1"/>
        <v>380.81664466728267</v>
      </c>
      <c r="H28" s="26">
        <f t="shared" si="2"/>
        <v>343.35926978197614</v>
      </c>
      <c r="I28" s="26">
        <f t="shared" si="3"/>
        <v>35.355485061263558</v>
      </c>
    </row>
    <row r="29" spans="1:9" x14ac:dyDescent="0.25">
      <c r="A29" s="33" t="s">
        <v>35</v>
      </c>
      <c r="B29" s="33" t="s">
        <v>21</v>
      </c>
      <c r="C29" s="33" t="s">
        <v>38</v>
      </c>
      <c r="D29" s="33" t="s">
        <v>13</v>
      </c>
      <c r="E29" s="34">
        <v>28.283569265355929</v>
      </c>
      <c r="F29" s="25">
        <f t="shared" si="0"/>
        <v>4.1701336823129251</v>
      </c>
      <c r="G29" s="26">
        <f t="shared" si="1"/>
        <v>4.3134584201660768</v>
      </c>
      <c r="H29" s="26">
        <f t="shared" si="2"/>
        <v>3.8891838214612169</v>
      </c>
      <c r="I29" s="26">
        <f t="shared" si="3"/>
        <v>0.40046677809948539</v>
      </c>
    </row>
    <row r="30" spans="1:9" x14ac:dyDescent="0.25">
      <c r="A30" s="33"/>
      <c r="B30" s="33"/>
      <c r="C30" s="33"/>
      <c r="D30" s="33" t="s">
        <v>15</v>
      </c>
      <c r="E30" s="34">
        <v>5.5381959260874698</v>
      </c>
      <c r="F30" s="25">
        <f t="shared" si="0"/>
        <v>0.81655243558366175</v>
      </c>
      <c r="G30" s="26">
        <f t="shared" si="1"/>
        <v>22.028834231978585</v>
      </c>
      <c r="H30" s="26">
        <f t="shared" si="2"/>
        <v>19.86206365178397</v>
      </c>
      <c r="I30" s="26">
        <f t="shared" si="3"/>
        <v>2.0451840288815064</v>
      </c>
    </row>
    <row r="31" spans="1:9" x14ac:dyDescent="0.25">
      <c r="A31" s="33" t="s">
        <v>35</v>
      </c>
      <c r="B31" s="33" t="s">
        <v>23</v>
      </c>
      <c r="C31" s="33" t="s">
        <v>39</v>
      </c>
      <c r="D31" s="33" t="s">
        <v>13</v>
      </c>
      <c r="E31" s="34">
        <v>0.58164927511958608</v>
      </c>
      <c r="F31" s="25">
        <f t="shared" si="0"/>
        <v>8.5758456109714026E-2</v>
      </c>
      <c r="G31" s="26">
        <f t="shared" si="1"/>
        <v>209.74839171752944</v>
      </c>
      <c r="H31" s="26">
        <f t="shared" si="2"/>
        <v>189.11740236826427</v>
      </c>
      <c r="I31" s="26">
        <f t="shared" si="3"/>
        <v>19.473298328313021</v>
      </c>
    </row>
    <row r="32" spans="1:9" x14ac:dyDescent="0.25">
      <c r="A32" s="33"/>
      <c r="B32" s="33"/>
      <c r="C32" s="33"/>
      <c r="D32" s="33" t="s">
        <v>15</v>
      </c>
      <c r="E32" s="34">
        <v>0.11389254360568711</v>
      </c>
      <c r="F32" s="25">
        <f t="shared" si="0"/>
        <v>1.6792333661937223E-2</v>
      </c>
      <c r="G32" s="26">
        <f t="shared" si="1"/>
        <v>1071.1851376538057</v>
      </c>
      <c r="H32" s="26">
        <f t="shared" si="2"/>
        <v>965.82266509769352</v>
      </c>
      <c r="I32" s="26">
        <f t="shared" si="3"/>
        <v>99.450143953806062</v>
      </c>
    </row>
    <row r="33" spans="1:9" x14ac:dyDescent="0.25">
      <c r="A33" s="33" t="s">
        <v>35</v>
      </c>
      <c r="B33" s="33" t="s">
        <v>25</v>
      </c>
      <c r="C33" s="33" t="s">
        <v>40</v>
      </c>
      <c r="D33" s="33" t="s">
        <v>13</v>
      </c>
      <c r="E33" s="34">
        <v>4.8537629165151666</v>
      </c>
      <c r="F33" s="25">
        <f t="shared" si="0"/>
        <v>0.71563953029485505</v>
      </c>
      <c r="G33" s="26">
        <f t="shared" si="1"/>
        <v>25.135137850447745</v>
      </c>
      <c r="H33" s="26">
        <f t="shared" si="2"/>
        <v>22.662829209420099</v>
      </c>
      <c r="I33" s="26">
        <f t="shared" si="3"/>
        <v>2.3335770724011473</v>
      </c>
    </row>
    <row r="34" spans="1:9" x14ac:dyDescent="0.25">
      <c r="A34" s="33"/>
      <c r="B34" s="33"/>
      <c r="C34" s="33"/>
      <c r="D34" s="33" t="s">
        <v>15</v>
      </c>
      <c r="E34" s="34">
        <v>0.95041363974400961</v>
      </c>
      <c r="F34" s="25">
        <f t="shared" si="0"/>
        <v>0.14012912917892439</v>
      </c>
      <c r="G34" s="26">
        <f t="shared" si="1"/>
        <v>128.36516112380315</v>
      </c>
      <c r="H34" s="26">
        <f t="shared" si="2"/>
        <v>115.73907970178973</v>
      </c>
      <c r="I34" s="26">
        <f t="shared" si="3"/>
        <v>11.917579234133784</v>
      </c>
    </row>
    <row r="35" spans="1:9" x14ac:dyDescent="0.25">
      <c r="A35" s="33" t="s">
        <v>35</v>
      </c>
      <c r="B35" s="33" t="s">
        <v>27</v>
      </c>
      <c r="C35" s="33" t="s">
        <v>51</v>
      </c>
      <c r="D35" s="33" t="s">
        <v>13</v>
      </c>
      <c r="E35" s="34">
        <v>83.90792215388926</v>
      </c>
      <c r="F35" s="25">
        <f t="shared" si="0"/>
        <v>12.371396590861679</v>
      </c>
      <c r="G35" s="26">
        <f t="shared" si="1"/>
        <v>1.4539747483705878</v>
      </c>
      <c r="H35" s="26">
        <f t="shared" si="2"/>
        <v>1.3109608386947922</v>
      </c>
      <c r="I35" s="26">
        <f t="shared" si="3"/>
        <v>0.13498880160656809</v>
      </c>
    </row>
    <row r="36" spans="1:9" x14ac:dyDescent="0.25">
      <c r="A36" s="33"/>
      <c r="B36" s="33"/>
      <c r="C36" s="33"/>
      <c r="D36" s="33" t="s">
        <v>15</v>
      </c>
      <c r="E36" s="34">
        <v>16.429981247392831</v>
      </c>
      <c r="F36" s="25">
        <f t="shared" si="0"/>
        <v>2.4224388922315305</v>
      </c>
      <c r="G36" s="26">
        <f t="shared" si="1"/>
        <v>7.4254497411163749</v>
      </c>
      <c r="H36" s="26">
        <f t="shared" si="2"/>
        <v>6.6950776354327974</v>
      </c>
      <c r="I36" s="26">
        <f t="shared" si="3"/>
        <v>0.68938787490387843</v>
      </c>
    </row>
    <row r="37" spans="1:9" x14ac:dyDescent="0.25">
      <c r="A37" s="33" t="s">
        <v>35</v>
      </c>
      <c r="B37" s="33" t="s">
        <v>29</v>
      </c>
      <c r="C37" s="33" t="s">
        <v>42</v>
      </c>
      <c r="D37" s="33" t="s">
        <v>13</v>
      </c>
      <c r="E37" s="34">
        <v>0.65353851137032148</v>
      </c>
      <c r="F37" s="25">
        <f t="shared" si="0"/>
        <v>9.6357815853611278E-2</v>
      </c>
      <c r="G37" s="26">
        <f t="shared" si="1"/>
        <v>186.6760686286012</v>
      </c>
      <c r="H37" s="26">
        <f t="shared" si="2"/>
        <v>168.31448810775518</v>
      </c>
      <c r="I37" s="26">
        <f t="shared" si="3"/>
        <v>17.331235512198589</v>
      </c>
    </row>
    <row r="38" spans="1:9" x14ac:dyDescent="0.25">
      <c r="A38" s="33"/>
      <c r="B38" s="33"/>
      <c r="C38" s="33"/>
      <c r="D38" s="33" t="s">
        <v>15</v>
      </c>
      <c r="E38" s="34">
        <v>0.12796915011874954</v>
      </c>
      <c r="F38" s="25">
        <f t="shared" si="0"/>
        <v>1.8867790631390133E-2</v>
      </c>
      <c r="G38" s="26">
        <f t="shared" si="1"/>
        <v>953.35477251188706</v>
      </c>
      <c r="H38" s="26">
        <f t="shared" si="2"/>
        <v>859.58217193694736</v>
      </c>
      <c r="I38" s="26">
        <f t="shared" si="3"/>
        <v>88.510628118887411</v>
      </c>
    </row>
    <row r="39" spans="1:9" x14ac:dyDescent="0.25">
      <c r="A39" s="33" t="s">
        <v>35</v>
      </c>
      <c r="B39" s="33" t="s">
        <v>31</v>
      </c>
      <c r="C39" s="33" t="s">
        <v>43</v>
      </c>
      <c r="D39" s="33" t="s">
        <v>13</v>
      </c>
      <c r="E39" s="34">
        <v>5.4536661983316481</v>
      </c>
      <c r="F39" s="25">
        <f t="shared" si="0"/>
        <v>0.80408935988185959</v>
      </c>
      <c r="G39" s="26">
        <f t="shared" si="1"/>
        <v>22.370272686898492</v>
      </c>
      <c r="H39" s="26">
        <f t="shared" si="2"/>
        <v>20.169917996383887</v>
      </c>
      <c r="I39" s="26">
        <f t="shared" si="3"/>
        <v>2.076883594437021</v>
      </c>
    </row>
    <row r="40" spans="1:9" x14ac:dyDescent="0.25">
      <c r="A40" s="33"/>
      <c r="B40" s="33"/>
      <c r="C40" s="33"/>
      <c r="D40" s="33" t="s">
        <v>15</v>
      </c>
      <c r="E40" s="34">
        <v>1.0678804940943929</v>
      </c>
      <c r="F40" s="25">
        <f t="shared" si="0"/>
        <v>0.15744845975160046</v>
      </c>
      <c r="G40" s="26">
        <f t="shared" si="1"/>
        <v>114.2449934001848</v>
      </c>
      <c r="H40" s="26">
        <f t="shared" si="2"/>
        <v>103.00778093459286</v>
      </c>
      <c r="I40" s="26">
        <f t="shared" si="3"/>
        <v>10.606645518379068</v>
      </c>
    </row>
    <row r="41" spans="1:9" x14ac:dyDescent="0.25">
      <c r="A41" s="33" t="s">
        <v>35</v>
      </c>
      <c r="B41" s="33" t="s">
        <v>33</v>
      </c>
      <c r="C41" s="33" t="s">
        <v>44</v>
      </c>
      <c r="D41" s="33" t="s">
        <v>13</v>
      </c>
      <c r="E41" s="34">
        <v>94.278564217853102</v>
      </c>
      <c r="F41" s="25">
        <f t="shared" si="0"/>
        <v>13.90044560770975</v>
      </c>
      <c r="G41" s="26">
        <f t="shared" si="1"/>
        <v>1.2940375260498231</v>
      </c>
      <c r="H41" s="26">
        <f t="shared" si="2"/>
        <v>1.166755146438365</v>
      </c>
      <c r="I41" s="26">
        <f t="shared" si="3"/>
        <v>0.1201400334298456</v>
      </c>
    </row>
    <row r="42" spans="1:9" x14ac:dyDescent="0.25">
      <c r="A42" s="33"/>
      <c r="B42" s="33"/>
      <c r="C42" s="33"/>
      <c r="D42" s="33" t="s">
        <v>15</v>
      </c>
      <c r="E42" s="34">
        <v>18.460653086958235</v>
      </c>
      <c r="F42" s="25">
        <f t="shared" si="0"/>
        <v>2.7218414519455392</v>
      </c>
      <c r="G42" s="26">
        <f t="shared" si="1"/>
        <v>6.6086502695935749</v>
      </c>
      <c r="H42" s="26">
        <f t="shared" si="2"/>
        <v>5.9586190955351901</v>
      </c>
      <c r="I42" s="26">
        <f t="shared" si="3"/>
        <v>0.6135552086644519</v>
      </c>
    </row>
    <row r="43" spans="1:9" x14ac:dyDescent="0.25">
      <c r="A43" s="33" t="s">
        <v>45</v>
      </c>
      <c r="B43" s="33" t="s">
        <v>11</v>
      </c>
      <c r="C43" s="33" t="s">
        <v>46</v>
      </c>
      <c r="D43" s="33" t="s">
        <v>13</v>
      </c>
      <c r="E43" s="34">
        <v>0.1821182891060775</v>
      </c>
      <c r="F43" s="25">
        <f t="shared" si="0"/>
        <v>2.685154778172583E-2</v>
      </c>
      <c r="G43" s="26">
        <f t="shared" si="1"/>
        <v>669.89427914589783</v>
      </c>
      <c r="H43" s="26">
        <f t="shared" si="2"/>
        <v>604.0030385741702</v>
      </c>
      <c r="I43" s="26">
        <f t="shared" si="3"/>
        <v>62.193807730388649</v>
      </c>
    </row>
    <row r="44" spans="1:9" x14ac:dyDescent="0.25">
      <c r="A44" s="33"/>
      <c r="B44" s="33"/>
      <c r="C44" s="33"/>
      <c r="D44" s="33" t="s">
        <v>15</v>
      </c>
      <c r="E44" s="34">
        <v>3.785613851690111E-2</v>
      </c>
      <c r="F44" s="25">
        <f t="shared" si="0"/>
        <v>5.581514724345607E-3</v>
      </c>
      <c r="G44" s="26">
        <f t="shared" si="1"/>
        <v>3222.7270075507658</v>
      </c>
      <c r="H44" s="26">
        <f t="shared" si="2"/>
        <v>2905.7374658244612</v>
      </c>
      <c r="I44" s="26">
        <f t="shared" si="3"/>
        <v>299.20193396888254</v>
      </c>
    </row>
    <row r="45" spans="1:9" x14ac:dyDescent="0.25">
      <c r="A45" s="33" t="s">
        <v>45</v>
      </c>
      <c r="B45" s="33" t="s">
        <v>17</v>
      </c>
      <c r="C45" s="33" t="s">
        <v>47</v>
      </c>
      <c r="D45" s="33" t="s">
        <v>13</v>
      </c>
      <c r="E45" s="34">
        <v>1.5197457228851985</v>
      </c>
      <c r="F45" s="25">
        <f t="shared" si="0"/>
        <v>0.22407153666129831</v>
      </c>
      <c r="G45" s="26">
        <f t="shared" si="1"/>
        <v>80.276587170376175</v>
      </c>
      <c r="H45" s="26">
        <f t="shared" si="2"/>
        <v>72.380529415912946</v>
      </c>
      <c r="I45" s="26">
        <f t="shared" si="3"/>
        <v>7.4529769594267385</v>
      </c>
    </row>
    <row r="46" spans="1:9" x14ac:dyDescent="0.25">
      <c r="A46" s="33"/>
      <c r="B46" s="33"/>
      <c r="C46" s="33"/>
      <c r="D46" s="33" t="s">
        <v>15</v>
      </c>
      <c r="E46" s="34">
        <v>0.31590294900310584</v>
      </c>
      <c r="F46" s="25">
        <f t="shared" si="0"/>
        <v>4.6576778044539205E-2</v>
      </c>
      <c r="G46" s="26">
        <f t="shared" si="1"/>
        <v>386.1945587560835</v>
      </c>
      <c r="H46" s="26">
        <f t="shared" si="2"/>
        <v>348.2082087145015</v>
      </c>
      <c r="I46" s="26">
        <f t="shared" si="3"/>
        <v>35.854777211147081</v>
      </c>
    </row>
    <row r="47" spans="1:9" x14ac:dyDescent="0.25">
      <c r="A47" s="33" t="s">
        <v>45</v>
      </c>
      <c r="B47" s="33" t="s">
        <v>21</v>
      </c>
      <c r="C47" s="33" t="s">
        <v>48</v>
      </c>
      <c r="D47" s="33" t="s">
        <v>13</v>
      </c>
      <c r="E47" s="34">
        <v>26.272133188802595</v>
      </c>
      <c r="F47" s="25">
        <f t="shared" si="0"/>
        <v>3.8735672463741384</v>
      </c>
      <c r="G47" s="26">
        <f t="shared" si="1"/>
        <v>4.6437036202297204</v>
      </c>
      <c r="H47" s="26">
        <f t="shared" si="2"/>
        <v>4.1869458870923708</v>
      </c>
      <c r="I47" s="26">
        <f t="shared" si="3"/>
        <v>0.43112714812507963</v>
      </c>
    </row>
    <row r="48" spans="1:9" x14ac:dyDescent="0.25">
      <c r="A48" s="33"/>
      <c r="B48" s="33"/>
      <c r="C48" s="33"/>
      <c r="D48" s="33" t="s">
        <v>15</v>
      </c>
      <c r="E48" s="34">
        <v>5.4610743270846829</v>
      </c>
      <c r="F48" s="25">
        <f t="shared" si="0"/>
        <v>0.80518161549309819</v>
      </c>
      <c r="G48" s="26">
        <f t="shared" si="1"/>
        <v>22.33992666881133</v>
      </c>
      <c r="H48" s="26">
        <f t="shared" si="2"/>
        <v>20.142556832534808</v>
      </c>
      <c r="I48" s="26">
        <f t="shared" si="3"/>
        <v>2.0740662328427377</v>
      </c>
    </row>
    <row r="49" spans="1:9" x14ac:dyDescent="0.25">
      <c r="A49" s="33" t="s">
        <v>45</v>
      </c>
      <c r="B49" s="33" t="s">
        <v>23</v>
      </c>
      <c r="C49" s="33" t="s">
        <v>49</v>
      </c>
      <c r="D49" s="33" t="s">
        <v>13</v>
      </c>
      <c r="E49" s="34">
        <v>0.54028425768136334</v>
      </c>
      <c r="F49" s="25">
        <f t="shared" si="0"/>
        <v>7.965959175245331E-2</v>
      </c>
      <c r="G49" s="26">
        <f t="shared" si="1"/>
        <v>225.80706038625766</v>
      </c>
      <c r="H49" s="26">
        <f t="shared" si="2"/>
        <v>203.59652985646181</v>
      </c>
      <c r="I49" s="26">
        <f t="shared" si="3"/>
        <v>20.964204852939989</v>
      </c>
    </row>
    <row r="50" spans="1:9" x14ac:dyDescent="0.25">
      <c r="A50" s="33"/>
      <c r="B50" s="33"/>
      <c r="C50" s="33"/>
      <c r="D50" s="33" t="s">
        <v>15</v>
      </c>
      <c r="E50" s="34">
        <v>0.11230654426680663</v>
      </c>
      <c r="F50" s="25">
        <f t="shared" si="0"/>
        <v>1.6558493682225301E-2</v>
      </c>
      <c r="G50" s="26">
        <f t="shared" si="1"/>
        <v>1086.3124744553143</v>
      </c>
      <c r="H50" s="26">
        <f t="shared" si="2"/>
        <v>979.46206713184074</v>
      </c>
      <c r="I50" s="26">
        <f t="shared" si="3"/>
        <v>100.85458448389299</v>
      </c>
    </row>
    <row r="51" spans="1:9" x14ac:dyDescent="0.25">
      <c r="A51" s="33" t="s">
        <v>45</v>
      </c>
      <c r="B51" s="33" t="s">
        <v>25</v>
      </c>
      <c r="C51" s="33" t="s">
        <v>50</v>
      </c>
      <c r="D51" s="33" t="s">
        <v>13</v>
      </c>
      <c r="E51" s="34">
        <v>4.5085789778927561</v>
      </c>
      <c r="F51" s="25">
        <f t="shared" si="0"/>
        <v>0.66474555876185171</v>
      </c>
      <c r="G51" s="26">
        <f t="shared" si="1"/>
        <v>27.059523765295339</v>
      </c>
      <c r="H51" s="26">
        <f t="shared" si="2"/>
        <v>24.397931263790881</v>
      </c>
      <c r="I51" s="26">
        <f t="shared" si="3"/>
        <v>2.5122394245258666</v>
      </c>
    </row>
    <row r="52" spans="1:9" x14ac:dyDescent="0.25">
      <c r="A52" s="33"/>
      <c r="B52" s="33"/>
      <c r="C52" s="33"/>
      <c r="D52" s="33" t="s">
        <v>15</v>
      </c>
      <c r="E52" s="34">
        <v>0.93717874870921392</v>
      </c>
      <c r="F52" s="25">
        <f t="shared" si="0"/>
        <v>0.13817777486546631</v>
      </c>
      <c r="G52" s="26">
        <f t="shared" si="1"/>
        <v>130.17794115373601</v>
      </c>
      <c r="H52" s="26">
        <f t="shared" si="2"/>
        <v>117.37355349927017</v>
      </c>
      <c r="I52" s="26">
        <f t="shared" si="3"/>
        <v>12.085879958813623</v>
      </c>
    </row>
    <row r="53" spans="1:9" x14ac:dyDescent="0.25">
      <c r="A53" s="33" t="s">
        <v>45</v>
      </c>
      <c r="B53" s="33" t="s">
        <v>27</v>
      </c>
      <c r="C53" s="33" t="s">
        <v>51</v>
      </c>
      <c r="D53" s="33" t="s">
        <v>13</v>
      </c>
      <c r="E53" s="34">
        <v>77.940661793447703</v>
      </c>
      <c r="F53" s="25">
        <f t="shared" si="0"/>
        <v>11.491582830909945</v>
      </c>
      <c r="G53" s="26">
        <f t="shared" si="1"/>
        <v>1.5652933551336135</v>
      </c>
      <c r="H53" s="26">
        <f t="shared" si="2"/>
        <v>1.411330074300799</v>
      </c>
      <c r="I53" s="26">
        <f t="shared" si="3"/>
        <v>0.14532375779497064</v>
      </c>
    </row>
    <row r="54" spans="1:9" x14ac:dyDescent="0.25">
      <c r="A54" s="33"/>
      <c r="B54" s="33"/>
      <c r="C54" s="33"/>
      <c r="D54" s="33" t="s">
        <v>15</v>
      </c>
      <c r="E54" s="34">
        <v>16.201187170351226</v>
      </c>
      <c r="F54" s="25">
        <f t="shared" si="0"/>
        <v>2.3887054592961912</v>
      </c>
      <c r="G54" s="26">
        <f t="shared" si="1"/>
        <v>7.5303123602734825</v>
      </c>
      <c r="H54" s="26">
        <f t="shared" si="2"/>
        <v>6.7896258986072384</v>
      </c>
      <c r="I54" s="26">
        <f t="shared" si="3"/>
        <v>0.69912344927283299</v>
      </c>
    </row>
    <row r="55" spans="1:9" x14ac:dyDescent="0.25">
      <c r="A55" s="33" t="s">
        <v>45</v>
      </c>
      <c r="B55" s="33" t="s">
        <v>29</v>
      </c>
      <c r="C55" s="33" t="s">
        <v>52</v>
      </c>
      <c r="D55" s="33" t="s">
        <v>13</v>
      </c>
      <c r="E55" s="34">
        <v>0.60706096368692508</v>
      </c>
      <c r="F55" s="25">
        <f t="shared" si="0"/>
        <v>8.9505159272419449E-2</v>
      </c>
      <c r="G55" s="26">
        <f t="shared" si="1"/>
        <v>200.96828374376932</v>
      </c>
      <c r="H55" s="26">
        <f t="shared" si="2"/>
        <v>181.20091157225102</v>
      </c>
      <c r="I55" s="26">
        <f t="shared" si="3"/>
        <v>18.658142319116592</v>
      </c>
    </row>
    <row r="56" spans="1:9" x14ac:dyDescent="0.25">
      <c r="A56" s="33"/>
      <c r="B56" s="33"/>
      <c r="C56" s="33"/>
      <c r="D56" s="33" t="s">
        <v>15</v>
      </c>
      <c r="E56" s="34">
        <v>0.12618712838967036</v>
      </c>
      <c r="F56" s="25">
        <f t="shared" si="0"/>
        <v>1.8605049081152021E-2</v>
      </c>
      <c r="G56" s="26">
        <f t="shared" si="1"/>
        <v>966.81810226522975</v>
      </c>
      <c r="H56" s="26">
        <f t="shared" si="2"/>
        <v>871.72123974733836</v>
      </c>
      <c r="I56" s="26">
        <f t="shared" si="3"/>
        <v>89.760580190664768</v>
      </c>
    </row>
    <row r="57" spans="1:9" x14ac:dyDescent="0.25">
      <c r="A57" s="33" t="s">
        <v>45</v>
      </c>
      <c r="B57" s="33" t="s">
        <v>31</v>
      </c>
      <c r="C57" s="33" t="s">
        <v>53</v>
      </c>
      <c r="D57" s="33" t="s">
        <v>13</v>
      </c>
      <c r="E57" s="34">
        <v>5.0658190762839954</v>
      </c>
      <c r="F57" s="25">
        <f t="shared" si="0"/>
        <v>0.74690512220432781</v>
      </c>
      <c r="G57" s="26">
        <f t="shared" si="1"/>
        <v>24.082976151112852</v>
      </c>
      <c r="H57" s="26">
        <f t="shared" si="2"/>
        <v>21.714158824773882</v>
      </c>
      <c r="I57" s="26">
        <f t="shared" si="3"/>
        <v>2.2358930878280212</v>
      </c>
    </row>
    <row r="58" spans="1:9" x14ac:dyDescent="0.25">
      <c r="A58" s="33"/>
      <c r="B58" s="33"/>
      <c r="C58" s="33"/>
      <c r="D58" s="33" t="s">
        <v>15</v>
      </c>
      <c r="E58" s="34">
        <v>1.0530098300103528</v>
      </c>
      <c r="F58" s="25">
        <f t="shared" si="0"/>
        <v>0.15525592681513067</v>
      </c>
      <c r="G58" s="26">
        <f t="shared" si="1"/>
        <v>115.85836762682504</v>
      </c>
      <c r="H58" s="26">
        <f t="shared" si="2"/>
        <v>104.46246261435046</v>
      </c>
      <c r="I58" s="26">
        <f t="shared" si="3"/>
        <v>10.756433163344123</v>
      </c>
    </row>
    <row r="59" spans="1:9" x14ac:dyDescent="0.25">
      <c r="A59" s="33" t="s">
        <v>45</v>
      </c>
      <c r="B59" s="33" t="s">
        <v>33</v>
      </c>
      <c r="C59" s="33" t="s">
        <v>54</v>
      </c>
      <c r="D59" s="33" t="s">
        <v>13</v>
      </c>
      <c r="E59" s="34">
        <v>87.573777296008657</v>
      </c>
      <c r="F59" s="25">
        <f t="shared" si="0"/>
        <v>12.911890821247129</v>
      </c>
      <c r="G59" s="26">
        <f t="shared" si="1"/>
        <v>1.393111086068916</v>
      </c>
      <c r="H59" s="26">
        <f t="shared" si="2"/>
        <v>1.2560837661277111</v>
      </c>
      <c r="I59" s="26">
        <f t="shared" si="3"/>
        <v>0.12933814443752387</v>
      </c>
    </row>
    <row r="60" spans="1:9" x14ac:dyDescent="0.25">
      <c r="A60" s="33"/>
      <c r="B60" s="33"/>
      <c r="C60" s="33"/>
      <c r="D60" s="33" t="s">
        <v>15</v>
      </c>
      <c r="E60" s="34">
        <v>18.203581090282277</v>
      </c>
      <c r="F60" s="25">
        <f t="shared" si="0"/>
        <v>2.6839387183103276</v>
      </c>
      <c r="G60" s="26">
        <f t="shared" si="1"/>
        <v>6.7019780006433987</v>
      </c>
      <c r="H60" s="26">
        <f t="shared" si="2"/>
        <v>6.0427670497604415</v>
      </c>
      <c r="I60" s="26">
        <f t="shared" si="3"/>
        <v>0.62221986985282129</v>
      </c>
    </row>
  </sheetData>
  <sheetProtection algorithmName="SHA-512" hashValue="1xEEMEcPiFNy4EeTzitxFDQBM++2VSEq1Mn5bdXd0ABjZiRvbiaX2pbG7X2IXvlJ7ELB0Oz2iMM7Z2sd9VAh5w==" saltValue="vFwC0nts22uERt+m7LFYtA==" spinCount="100000" sheet="1" objects="1" scenarios="1"/>
  <mergeCells count="7">
    <mergeCell ref="A1:G1"/>
    <mergeCell ref="F3:F5"/>
    <mergeCell ref="A3:A5"/>
    <mergeCell ref="B3:B5"/>
    <mergeCell ref="C3:C5"/>
    <mergeCell ref="D3:D5"/>
    <mergeCell ref="E3:E5"/>
  </mergeCells>
  <conditionalFormatting sqref="H8:H60">
    <cfRule type="cellIs" dxfId="25" priority="3" operator="lessThan">
      <formula>30</formula>
    </cfRule>
  </conditionalFormatting>
  <conditionalFormatting sqref="I7:I60">
    <cfRule type="cellIs" dxfId="24" priority="1" operator="lessThan">
      <formula>$I$6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393F2-BC76-4E58-B929-C85B91723A31}">
  <dimension ref="A1:K25"/>
  <sheetViews>
    <sheetView workbookViewId="0">
      <selection activeCell="J15" sqref="J15"/>
    </sheetView>
  </sheetViews>
  <sheetFormatPr defaultRowHeight="15" x14ac:dyDescent="0.25"/>
  <cols>
    <col min="1" max="1" width="12.5703125" style="6" customWidth="1"/>
    <col min="2" max="2" width="9.140625" style="6"/>
    <col min="3" max="3" width="20.42578125" style="6" customWidth="1"/>
    <col min="4" max="4" width="9.140625" style="6"/>
    <col min="5" max="5" width="9.140625" style="12"/>
    <col min="6" max="6" width="9.140625" style="6"/>
    <col min="7" max="7" width="18.140625" style="6" customWidth="1"/>
    <col min="8" max="8" width="21.28515625" style="6" customWidth="1"/>
    <col min="9" max="9" width="14.7109375" style="6" customWidth="1"/>
    <col min="10" max="10" width="14.5703125" style="6" customWidth="1"/>
    <col min="11" max="16384" width="9.140625" style="6"/>
  </cols>
  <sheetData>
    <row r="1" spans="1:11" ht="15.75" x14ac:dyDescent="0.25">
      <c r="A1" s="81"/>
      <c r="B1" s="81"/>
      <c r="C1" s="81"/>
      <c r="D1" s="81"/>
      <c r="E1" s="81"/>
      <c r="F1" s="81"/>
      <c r="G1" s="81"/>
    </row>
    <row r="2" spans="1:11" ht="20.25" x14ac:dyDescent="0.25">
      <c r="A2" s="29" t="s">
        <v>132</v>
      </c>
      <c r="B2" s="30"/>
      <c r="C2" s="30"/>
      <c r="D2" s="30"/>
      <c r="E2" s="31"/>
      <c r="F2" s="30"/>
      <c r="G2" s="30"/>
      <c r="H2" s="30"/>
    </row>
    <row r="3" spans="1:11" ht="20.25" x14ac:dyDescent="0.25">
      <c r="A3" s="55" t="s">
        <v>60</v>
      </c>
      <c r="B3" s="30"/>
      <c r="C3" s="30"/>
      <c r="D3" s="30"/>
      <c r="E3" s="31"/>
      <c r="F3" s="30"/>
      <c r="G3" s="30"/>
      <c r="H3" s="30"/>
    </row>
    <row r="4" spans="1:11" ht="42" x14ac:dyDescent="0.25">
      <c r="A4" s="86" t="s">
        <v>2</v>
      </c>
      <c r="B4" s="86" t="s">
        <v>3</v>
      </c>
      <c r="C4" s="86" t="s">
        <v>4</v>
      </c>
      <c r="D4" s="86" t="s">
        <v>5</v>
      </c>
      <c r="E4" s="88" t="s">
        <v>6</v>
      </c>
      <c r="F4" s="90" t="s">
        <v>7</v>
      </c>
      <c r="G4" s="19" t="s">
        <v>121</v>
      </c>
      <c r="H4" s="19" t="s">
        <v>122</v>
      </c>
      <c r="I4" s="19" t="s">
        <v>123</v>
      </c>
    </row>
    <row r="5" spans="1:11" ht="14.25" customHeight="1" x14ac:dyDescent="0.25">
      <c r="A5" s="87"/>
      <c r="B5" s="87"/>
      <c r="C5" s="87"/>
      <c r="D5" s="87"/>
      <c r="E5" s="89"/>
      <c r="F5" s="91"/>
      <c r="G5" s="20">
        <v>122</v>
      </c>
      <c r="H5" s="20">
        <v>110</v>
      </c>
      <c r="I5" s="21">
        <f>1.67/(24.45/165.83)</f>
        <v>11.326629856850717</v>
      </c>
    </row>
    <row r="6" spans="1:11" ht="14.25" customHeight="1" x14ac:dyDescent="0.25">
      <c r="A6" s="87"/>
      <c r="B6" s="87"/>
      <c r="C6" s="87"/>
      <c r="D6" s="87"/>
      <c r="E6" s="89"/>
      <c r="F6" s="92"/>
      <c r="G6" s="20" t="s">
        <v>8</v>
      </c>
      <c r="H6" s="20" t="s">
        <v>8</v>
      </c>
      <c r="I6" s="20" t="s">
        <v>9</v>
      </c>
    </row>
    <row r="7" spans="1:11" ht="14.25" customHeight="1" x14ac:dyDescent="0.25">
      <c r="A7" s="22"/>
      <c r="B7" s="22"/>
      <c r="C7" s="22"/>
      <c r="D7" s="22"/>
      <c r="E7" s="32"/>
      <c r="F7" s="24"/>
      <c r="G7" s="24">
        <v>30</v>
      </c>
      <c r="H7" s="24">
        <v>30</v>
      </c>
      <c r="I7" s="24">
        <v>10</v>
      </c>
    </row>
    <row r="8" spans="1:11" x14ac:dyDescent="0.25">
      <c r="A8" s="33" t="s">
        <v>10</v>
      </c>
      <c r="B8" s="33" t="s">
        <v>11</v>
      </c>
      <c r="C8" s="33" t="s">
        <v>12</v>
      </c>
      <c r="D8" s="33" t="s">
        <v>13</v>
      </c>
      <c r="E8" s="34">
        <v>0.10384692761638645</v>
      </c>
      <c r="F8" s="25">
        <f>E8*(24.45/165.83)</f>
        <v>1.531120653814538E-2</v>
      </c>
      <c r="G8" s="26">
        <f>$G$5/E8</f>
        <v>1174.8060611929852</v>
      </c>
      <c r="H8" s="26">
        <f>$H$5/F8</f>
        <v>7184.2803325755485</v>
      </c>
      <c r="I8" s="26">
        <f>$I$5/E8</f>
        <v>109.07043777637423</v>
      </c>
      <c r="J8" s="6" t="s">
        <v>61</v>
      </c>
      <c r="K8" s="12">
        <f>MAX(E8,E10,E12,E14,E16,E18,E20,E22,E24)</f>
        <v>15.712022358094739</v>
      </c>
    </row>
    <row r="9" spans="1:11" x14ac:dyDescent="0.25">
      <c r="A9" s="33"/>
      <c r="B9" s="33"/>
      <c r="C9" s="33"/>
      <c r="D9" s="33" t="s">
        <v>15</v>
      </c>
      <c r="E9" s="34">
        <v>2.5962529117304706E-2</v>
      </c>
      <c r="F9" s="25">
        <f t="shared" ref="F9:F25" si="0">E9*(24.45/165.83)</f>
        <v>3.8279191757709702E-3</v>
      </c>
      <c r="G9" s="56">
        <f t="shared" ref="G9:G25" si="1">$G$5/E9</f>
        <v>4699.0799489824667</v>
      </c>
      <c r="H9" s="56">
        <f t="shared" ref="H9:H25" si="2">$H$5/E9</f>
        <v>4236.8753638366506</v>
      </c>
      <c r="I9" s="26">
        <f t="shared" ref="I9:I25" si="3">$I$5/E9</f>
        <v>436.26835450715862</v>
      </c>
      <c r="J9" s="6" t="s">
        <v>16</v>
      </c>
      <c r="K9" s="12">
        <f>MAX(E9,E11,E13,E15,E17,E19,E21,E23,E25)</f>
        <v>3.7279374173630622</v>
      </c>
    </row>
    <row r="10" spans="1:11" x14ac:dyDescent="0.25">
      <c r="A10" s="33" t="s">
        <v>10</v>
      </c>
      <c r="B10" s="33" t="s">
        <v>17</v>
      </c>
      <c r="C10" s="33" t="s">
        <v>18</v>
      </c>
      <c r="D10" s="33" t="s">
        <v>13</v>
      </c>
      <c r="E10" s="34">
        <v>0.86297601864159912</v>
      </c>
      <c r="F10" s="25">
        <f t="shared" si="0"/>
        <v>0.12723731324722365</v>
      </c>
      <c r="G10" s="56">
        <f t="shared" si="1"/>
        <v>141.37125176669315</v>
      </c>
      <c r="H10" s="56">
        <f t="shared" si="2"/>
        <v>127.46588274046104</v>
      </c>
      <c r="I10" s="26">
        <f t="shared" si="3"/>
        <v>13.125080665253988</v>
      </c>
      <c r="J10" s="6" t="s">
        <v>19</v>
      </c>
      <c r="K10" s="12">
        <f>MIN(E8,E10,E12,E14,E16,E18,E20,E22,E24)</f>
        <v>0.1021703091146771</v>
      </c>
    </row>
    <row r="11" spans="1:11" x14ac:dyDescent="0.25">
      <c r="A11" s="33"/>
      <c r="B11" s="33"/>
      <c r="C11" s="33"/>
      <c r="D11" s="33" t="s">
        <v>15</v>
      </c>
      <c r="E11" s="34">
        <v>0.21575062956395852</v>
      </c>
      <c r="F11" s="25">
        <f t="shared" si="0"/>
        <v>3.1810305088577372E-2</v>
      </c>
      <c r="G11" s="56">
        <f t="shared" si="1"/>
        <v>565.46764311449454</v>
      </c>
      <c r="H11" s="56">
        <f t="shared" si="2"/>
        <v>509.84787493929832</v>
      </c>
      <c r="I11" s="26">
        <f t="shared" si="3"/>
        <v>52.498710570357701</v>
      </c>
      <c r="J11" s="6" t="s">
        <v>62</v>
      </c>
      <c r="K11" s="12">
        <f>MIN(E9,E11,E13,E15,E17,E19,E21,E23,E25)</f>
        <v>2.1032606512630187E-2</v>
      </c>
    </row>
    <row r="12" spans="1:11" x14ac:dyDescent="0.25">
      <c r="A12" s="33" t="s">
        <v>10</v>
      </c>
      <c r="B12" s="33" t="s">
        <v>21</v>
      </c>
      <c r="C12" s="33" t="s">
        <v>22</v>
      </c>
      <c r="D12" s="33" t="s">
        <v>13</v>
      </c>
      <c r="E12" s="34">
        <v>14.911291784793224</v>
      </c>
      <c r="F12" s="25">
        <f t="shared" si="0"/>
        <v>2.198523090744704</v>
      </c>
      <c r="G12" s="56">
        <f t="shared" si="1"/>
        <v>8.18171904626114</v>
      </c>
      <c r="H12" s="56">
        <f t="shared" si="2"/>
        <v>7.376959795809225</v>
      </c>
      <c r="I12" s="26">
        <f t="shared" si="3"/>
        <v>0.75960084614545575</v>
      </c>
    </row>
    <row r="13" spans="1:11" x14ac:dyDescent="0.25">
      <c r="A13" s="33"/>
      <c r="B13" s="33"/>
      <c r="C13" s="33"/>
      <c r="D13" s="33" t="s">
        <v>15</v>
      </c>
      <c r="E13" s="34">
        <v>3.7279374173630622</v>
      </c>
      <c r="F13" s="25">
        <f t="shared" si="0"/>
        <v>0.54964765033182694</v>
      </c>
      <c r="G13" s="56">
        <f t="shared" si="1"/>
        <v>32.725871263766031</v>
      </c>
      <c r="H13" s="56">
        <f t="shared" si="2"/>
        <v>29.506933106674293</v>
      </c>
      <c r="I13" s="26">
        <f t="shared" si="3"/>
        <v>3.0383100864559447</v>
      </c>
    </row>
    <row r="14" spans="1:11" x14ac:dyDescent="0.25">
      <c r="A14" s="33" t="s">
        <v>35</v>
      </c>
      <c r="B14" s="33" t="s">
        <v>11</v>
      </c>
      <c r="C14" s="33" t="s">
        <v>36</v>
      </c>
      <c r="D14" s="33" t="s">
        <v>13</v>
      </c>
      <c r="E14" s="34">
        <v>0.10942346726740924</v>
      </c>
      <c r="F14" s="25">
        <f t="shared" si="0"/>
        <v>1.6133412378267837E-2</v>
      </c>
      <c r="G14" s="56">
        <f t="shared" si="1"/>
        <v>1114.934511276783</v>
      </c>
      <c r="H14" s="56">
        <f t="shared" si="2"/>
        <v>1005.2688216430012</v>
      </c>
      <c r="I14" s="26">
        <f t="shared" si="3"/>
        <v>103.51188953984322</v>
      </c>
    </row>
    <row r="15" spans="1:11" x14ac:dyDescent="0.25">
      <c r="A15" s="33"/>
      <c r="B15" s="33"/>
      <c r="C15" s="33"/>
      <c r="D15" s="33" t="s">
        <v>15</v>
      </c>
      <c r="E15" s="34">
        <v>2.1329647580128126E-2</v>
      </c>
      <c r="F15" s="25">
        <f t="shared" si="0"/>
        <v>3.144846429078771E-3</v>
      </c>
      <c r="G15" s="56">
        <f t="shared" si="1"/>
        <v>5719.7381973465854</v>
      </c>
      <c r="H15" s="56">
        <f t="shared" si="2"/>
        <v>5157.1409976075765</v>
      </c>
      <c r="I15" s="26">
        <f t="shared" si="3"/>
        <v>531.02751999537156</v>
      </c>
    </row>
    <row r="16" spans="1:11" x14ac:dyDescent="0.25">
      <c r="A16" s="33" t="s">
        <v>35</v>
      </c>
      <c r="B16" s="33" t="s">
        <v>17</v>
      </c>
      <c r="C16" s="33" t="s">
        <v>37</v>
      </c>
      <c r="D16" s="33" t="s">
        <v>13</v>
      </c>
      <c r="E16" s="34">
        <v>0.90931749543149387</v>
      </c>
      <c r="F16" s="25">
        <f t="shared" si="0"/>
        <v>0.13406990751552808</v>
      </c>
      <c r="G16" s="56">
        <f t="shared" si="1"/>
        <v>134.16655965923977</v>
      </c>
      <c r="H16" s="56">
        <f t="shared" si="2"/>
        <v>120.96984887308503</v>
      </c>
      <c r="I16" s="26">
        <f t="shared" si="3"/>
        <v>12.456188200223673</v>
      </c>
    </row>
    <row r="17" spans="1:9" x14ac:dyDescent="0.25">
      <c r="A17" s="33"/>
      <c r="B17" s="33"/>
      <c r="C17" s="33"/>
      <c r="D17" s="33" t="s">
        <v>15</v>
      </c>
      <c r="E17" s="34">
        <v>0.17725102485191746</v>
      </c>
      <c r="F17" s="25">
        <f t="shared" si="0"/>
        <v>2.6133917612189479E-2</v>
      </c>
      <c r="G17" s="56">
        <f t="shared" si="1"/>
        <v>688.28939128517675</v>
      </c>
      <c r="H17" s="56">
        <f t="shared" si="2"/>
        <v>620.58879542106092</v>
      </c>
      <c r="I17" s="26">
        <f t="shared" si="3"/>
        <v>63.901632536756459</v>
      </c>
    </row>
    <row r="18" spans="1:9" x14ac:dyDescent="0.25">
      <c r="A18" s="33" t="s">
        <v>35</v>
      </c>
      <c r="B18" s="33" t="s">
        <v>21</v>
      </c>
      <c r="C18" s="33" t="s">
        <v>38</v>
      </c>
      <c r="D18" s="33" t="s">
        <v>13</v>
      </c>
      <c r="E18" s="34">
        <v>15.712022358094739</v>
      </c>
      <c r="F18" s="25">
        <f t="shared" si="0"/>
        <v>2.3165829262221331</v>
      </c>
      <c r="G18" s="56">
        <f t="shared" si="1"/>
        <v>7.764754734908224</v>
      </c>
      <c r="H18" s="56">
        <f t="shared" si="2"/>
        <v>7.0010083675402015</v>
      </c>
      <c r="I18" s="26">
        <f t="shared" si="3"/>
        <v>0.72088936730765951</v>
      </c>
    </row>
    <row r="19" spans="1:9" x14ac:dyDescent="0.25">
      <c r="A19" s="33"/>
      <c r="B19" s="33"/>
      <c r="C19" s="33"/>
      <c r="D19" s="33" t="s">
        <v>15</v>
      </c>
      <c r="E19" s="34">
        <v>3.0627059079590171</v>
      </c>
      <c r="F19" s="25">
        <f t="shared" si="0"/>
        <v>0.45156581709942689</v>
      </c>
      <c r="G19" s="56">
        <f t="shared" si="1"/>
        <v>39.834056441057584</v>
      </c>
      <c r="H19" s="56">
        <f t="shared" si="2"/>
        <v>35.915952528822409</v>
      </c>
      <c r="I19" s="26">
        <f t="shared" si="3"/>
        <v>3.6982427295472085</v>
      </c>
    </row>
    <row r="20" spans="1:9" x14ac:dyDescent="0.25">
      <c r="A20" s="33" t="s">
        <v>45</v>
      </c>
      <c r="B20" s="33" t="s">
        <v>11</v>
      </c>
      <c r="C20" s="33" t="s">
        <v>46</v>
      </c>
      <c r="D20" s="33" t="s">
        <v>13</v>
      </c>
      <c r="E20" s="34">
        <v>0.1021703091146771</v>
      </c>
      <c r="F20" s="25">
        <f t="shared" si="0"/>
        <v>1.5064005655513808E-2</v>
      </c>
      <c r="G20" s="56">
        <f t="shared" si="1"/>
        <v>1194.0846715366774</v>
      </c>
      <c r="H20" s="56">
        <f t="shared" si="2"/>
        <v>1076.6337202379877</v>
      </c>
      <c r="I20" s="26">
        <f t="shared" si="3"/>
        <v>110.8602876412714</v>
      </c>
    </row>
    <row r="21" spans="1:9" x14ac:dyDescent="0.25">
      <c r="A21" s="33"/>
      <c r="B21" s="33"/>
      <c r="C21" s="33"/>
      <c r="D21" s="33" t="s">
        <v>15</v>
      </c>
      <c r="E21" s="34">
        <v>2.1032606512630187E-2</v>
      </c>
      <c r="F21" s="25">
        <f t="shared" si="0"/>
        <v>3.101050649664162E-3</v>
      </c>
      <c r="G21" s="56">
        <f t="shared" si="1"/>
        <v>5800.517397914442</v>
      </c>
      <c r="H21" s="56">
        <f t="shared" si="2"/>
        <v>5229.974703037612</v>
      </c>
      <c r="I21" s="26">
        <f t="shared" si="3"/>
        <v>538.52716019999798</v>
      </c>
    </row>
    <row r="22" spans="1:9" x14ac:dyDescent="0.25">
      <c r="A22" s="33" t="s">
        <v>45</v>
      </c>
      <c r="B22" s="33" t="s">
        <v>17</v>
      </c>
      <c r="C22" s="33" t="s">
        <v>47</v>
      </c>
      <c r="D22" s="33" t="s">
        <v>13</v>
      </c>
      <c r="E22" s="34">
        <v>0.84904318892196784</v>
      </c>
      <c r="F22" s="25">
        <f t="shared" si="0"/>
        <v>0.12518305474969615</v>
      </c>
      <c r="G22" s="56">
        <f t="shared" si="1"/>
        <v>143.69115916812629</v>
      </c>
      <c r="H22" s="56">
        <f t="shared" si="2"/>
        <v>129.55760252863845</v>
      </c>
      <c r="I22" s="26">
        <f t="shared" si="3"/>
        <v>13.340463718026131</v>
      </c>
    </row>
    <row r="23" spans="1:9" x14ac:dyDescent="0.25">
      <c r="A23" s="33"/>
      <c r="B23" s="33"/>
      <c r="C23" s="33"/>
      <c r="D23" s="33" t="s">
        <v>15</v>
      </c>
      <c r="E23" s="34">
        <v>0.17478259055457024</v>
      </c>
      <c r="F23" s="25">
        <f t="shared" si="0"/>
        <v>2.5769971290232417E-2</v>
      </c>
      <c r="G23" s="56">
        <f t="shared" si="1"/>
        <v>698.01002269679384</v>
      </c>
      <c r="H23" s="56">
        <f t="shared" si="2"/>
        <v>629.35329915284694</v>
      </c>
      <c r="I23" s="26">
        <f t="shared" si="3"/>
        <v>64.804107897201249</v>
      </c>
    </row>
    <row r="24" spans="1:9" x14ac:dyDescent="0.25">
      <c r="A24" s="33" t="s">
        <v>45</v>
      </c>
      <c r="B24" s="33" t="s">
        <v>21</v>
      </c>
      <c r="C24" s="33" t="s">
        <v>48</v>
      </c>
      <c r="D24" s="33" t="s">
        <v>13</v>
      </c>
      <c r="E24" s="34">
        <v>14.670547563807471</v>
      </c>
      <c r="F24" s="25">
        <f t="shared" si="0"/>
        <v>2.1630277267990872</v>
      </c>
      <c r="G24" s="56">
        <f t="shared" si="1"/>
        <v>8.3159813544367225</v>
      </c>
      <c r="H24" s="56">
        <f t="shared" si="2"/>
        <v>7.4980159753117981</v>
      </c>
      <c r="I24" s="26">
        <f t="shared" si="3"/>
        <v>0.77206592375554783</v>
      </c>
    </row>
    <row r="25" spans="1:9" x14ac:dyDescent="0.25">
      <c r="A25" s="33"/>
      <c r="B25" s="33"/>
      <c r="C25" s="33"/>
      <c r="D25" s="33" t="s">
        <v>15</v>
      </c>
      <c r="E25" s="34">
        <v>3.0200540343678206</v>
      </c>
      <c r="F25" s="25">
        <f t="shared" si="0"/>
        <v>0.44527721847852142</v>
      </c>
      <c r="G25" s="56">
        <f t="shared" si="1"/>
        <v>40.396628209845233</v>
      </c>
      <c r="H25" s="56">
        <f t="shared" si="2"/>
        <v>36.423189369532587</v>
      </c>
      <c r="I25" s="26">
        <f t="shared" si="3"/>
        <v>3.7504725835879582</v>
      </c>
    </row>
  </sheetData>
  <sheetProtection algorithmName="SHA-512" hashValue="W9atrzZPNreQ6UbeD9Qf2QHXMWKhLqWuzPFSgJ4tQOgctlJueawhRetNeARDWEmpXwrag5yXlJ2APEyyaaN13A==" saltValue="7Pbossll5rATUBZdpQ2iiA==" spinCount="100000" sheet="1" objects="1" scenarios="1"/>
  <mergeCells count="7">
    <mergeCell ref="A1:G1"/>
    <mergeCell ref="F4:F6"/>
    <mergeCell ref="A4:A6"/>
    <mergeCell ref="B4:B6"/>
    <mergeCell ref="C4:C6"/>
    <mergeCell ref="D4:D6"/>
    <mergeCell ref="E4:E6"/>
  </mergeCells>
  <conditionalFormatting sqref="H9:H25">
    <cfRule type="cellIs" dxfId="23" priority="5" operator="lessThan">
      <formula>100</formula>
    </cfRule>
  </conditionalFormatting>
  <conditionalFormatting sqref="G9:G25">
    <cfRule type="cellIs" dxfId="22" priority="4" operator="lessThan">
      <formula>10</formula>
    </cfRule>
  </conditionalFormatting>
  <conditionalFormatting sqref="I8:I25">
    <cfRule type="cellIs" dxfId="21" priority="1" operator="lessThan">
      <formula>$I$7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5BAFB-B529-4452-940B-E30C44BAF3D3}">
  <dimension ref="A1:I34"/>
  <sheetViews>
    <sheetView workbookViewId="0">
      <selection activeCell="K2" sqref="K2"/>
    </sheetView>
  </sheetViews>
  <sheetFormatPr defaultRowHeight="15" x14ac:dyDescent="0.25"/>
  <cols>
    <col min="1" max="1" width="18.28515625" style="6" customWidth="1"/>
    <col min="2" max="2" width="9.140625" style="6"/>
    <col min="3" max="3" width="25.140625" style="6" bestFit="1" customWidth="1"/>
    <col min="4" max="4" width="11.42578125" style="6" customWidth="1"/>
    <col min="5" max="5" width="9.140625" style="12"/>
    <col min="6" max="6" width="9.140625" style="6"/>
    <col min="7" max="7" width="17" style="6" customWidth="1"/>
    <col min="8" max="8" width="17.28515625" style="6" customWidth="1"/>
    <col min="9" max="9" width="13.140625" style="6" customWidth="1"/>
    <col min="10" max="16384" width="9.140625" style="6"/>
  </cols>
  <sheetData>
    <row r="1" spans="1:9" ht="15.75" x14ac:dyDescent="0.25">
      <c r="A1" s="81"/>
      <c r="B1" s="81"/>
      <c r="C1" s="81"/>
      <c r="D1" s="81"/>
      <c r="E1" s="81"/>
      <c r="F1" s="81"/>
      <c r="G1" s="81"/>
    </row>
    <row r="2" spans="1:9" ht="20.25" x14ac:dyDescent="0.3">
      <c r="A2" s="35" t="s">
        <v>133</v>
      </c>
      <c r="B2" s="36"/>
      <c r="C2" s="36"/>
      <c r="D2" s="36"/>
      <c r="E2" s="37"/>
      <c r="F2" s="36"/>
      <c r="G2" s="36"/>
      <c r="H2" s="38"/>
    </row>
    <row r="3" spans="1:9" ht="18.75" x14ac:dyDescent="0.3">
      <c r="A3" s="57" t="s">
        <v>63</v>
      </c>
    </row>
    <row r="4" spans="1:9" ht="42" customHeight="1" x14ac:dyDescent="0.25">
      <c r="A4" s="86" t="s">
        <v>2</v>
      </c>
      <c r="B4" s="86" t="s">
        <v>3</v>
      </c>
      <c r="C4" s="86" t="s">
        <v>4</v>
      </c>
      <c r="D4" s="86" t="s">
        <v>5</v>
      </c>
      <c r="E4" s="88" t="s">
        <v>6</v>
      </c>
      <c r="F4" s="90" t="s">
        <v>7</v>
      </c>
      <c r="G4" s="19" t="s">
        <v>121</v>
      </c>
      <c r="H4" s="19" t="s">
        <v>122</v>
      </c>
      <c r="I4" s="19" t="s">
        <v>123</v>
      </c>
    </row>
    <row r="5" spans="1:9" ht="15" customHeight="1" x14ac:dyDescent="0.25">
      <c r="A5" s="87"/>
      <c r="B5" s="87"/>
      <c r="C5" s="87"/>
      <c r="D5" s="87"/>
      <c r="E5" s="89"/>
      <c r="F5" s="91"/>
      <c r="G5" s="20">
        <v>122</v>
      </c>
      <c r="H5" s="20">
        <v>110</v>
      </c>
      <c r="I5" s="21">
        <f>1.67/(24.45/165.83)</f>
        <v>11.326629856850717</v>
      </c>
    </row>
    <row r="6" spans="1:9" ht="15" customHeight="1" x14ac:dyDescent="0.25">
      <c r="A6" s="87"/>
      <c r="B6" s="87"/>
      <c r="C6" s="87"/>
      <c r="D6" s="87"/>
      <c r="E6" s="89"/>
      <c r="F6" s="92"/>
      <c r="G6" s="20" t="s">
        <v>8</v>
      </c>
      <c r="H6" s="20" t="s">
        <v>8</v>
      </c>
      <c r="I6" s="20" t="s">
        <v>9</v>
      </c>
    </row>
    <row r="7" spans="1:9" ht="15" customHeight="1" x14ac:dyDescent="0.25">
      <c r="A7" s="22"/>
      <c r="B7" s="22"/>
      <c r="C7" s="22"/>
      <c r="D7" s="22"/>
      <c r="E7" s="32"/>
      <c r="F7" s="24"/>
      <c r="G7" s="24">
        <v>30</v>
      </c>
      <c r="H7" s="24">
        <v>30</v>
      </c>
      <c r="I7" s="24">
        <v>10</v>
      </c>
    </row>
    <row r="8" spans="1:9" x14ac:dyDescent="0.25">
      <c r="A8" s="33" t="s">
        <v>10</v>
      </c>
      <c r="B8" s="33" t="s">
        <v>11</v>
      </c>
      <c r="C8" s="33" t="s">
        <v>12</v>
      </c>
      <c r="D8" s="33" t="s">
        <v>13</v>
      </c>
      <c r="E8" s="34">
        <v>5.875296138329919E-2</v>
      </c>
      <c r="F8" s="25">
        <f>E8*(24.45/165.83)</f>
        <v>8.6625454129027613E-3</v>
      </c>
      <c r="G8" s="26">
        <f>$G$5/E8</f>
        <v>2076.4910759830923</v>
      </c>
      <c r="H8" s="26">
        <f>$H$5/F8</f>
        <v>12698.346127704714</v>
      </c>
      <c r="I8" s="26">
        <f>$I$5/E8</f>
        <v>192.7839821206079</v>
      </c>
    </row>
    <row r="9" spans="1:9" x14ac:dyDescent="0.25">
      <c r="A9" s="33" t="s">
        <v>10</v>
      </c>
      <c r="B9" s="33" t="s">
        <v>17</v>
      </c>
      <c r="C9" s="33" t="s">
        <v>18</v>
      </c>
      <c r="D9" s="33" t="s">
        <v>13</v>
      </c>
      <c r="E9" s="34">
        <v>0.50102464777778399</v>
      </c>
      <c r="F9" s="25">
        <f t="shared" ref="F9:F34" si="0">E9*(24.45/165.83)</f>
        <v>7.3871148996965674E-2</v>
      </c>
      <c r="G9" s="26">
        <f t="shared" ref="G9:G34" si="1">$G$5/E9</f>
        <v>243.50099449420665</v>
      </c>
      <c r="H9" s="26">
        <f t="shared" ref="H9:H34" si="2">$H$5/E9</f>
        <v>219.55007700297321</v>
      </c>
      <c r="I9" s="26">
        <f t="shared" ref="I9:I34" si="3">$I$5/E9</f>
        <v>22.606931429597729</v>
      </c>
    </row>
    <row r="10" spans="1:9" x14ac:dyDescent="0.25">
      <c r="A10" s="33" t="s">
        <v>10</v>
      </c>
      <c r="B10" s="33" t="s">
        <v>21</v>
      </c>
      <c r="C10" s="33" t="s">
        <v>22</v>
      </c>
      <c r="D10" s="33" t="s">
        <v>13</v>
      </c>
      <c r="E10" s="34">
        <v>10.512443836880569</v>
      </c>
      <c r="F10" s="25">
        <f t="shared" si="0"/>
        <v>1.5499562914534759</v>
      </c>
      <c r="G10" s="26">
        <f t="shared" si="1"/>
        <v>11.605293868205045</v>
      </c>
      <c r="H10" s="26">
        <f t="shared" si="2"/>
        <v>10.463789553299632</v>
      </c>
      <c r="I10" s="26">
        <f t="shared" si="3"/>
        <v>1.0774497379109658</v>
      </c>
    </row>
    <row r="11" spans="1:9" x14ac:dyDescent="0.25">
      <c r="A11" s="33" t="s">
        <v>10</v>
      </c>
      <c r="B11" s="33" t="s">
        <v>23</v>
      </c>
      <c r="C11" s="33" t="s">
        <v>24</v>
      </c>
      <c r="D11" s="33" t="s">
        <v>13</v>
      </c>
      <c r="E11" s="34">
        <v>0.56402842927967212</v>
      </c>
      <c r="F11" s="25">
        <f t="shared" si="0"/>
        <v>8.3160435963866505E-2</v>
      </c>
      <c r="G11" s="26">
        <f t="shared" si="1"/>
        <v>216.30115374823882</v>
      </c>
      <c r="H11" s="26">
        <f t="shared" si="2"/>
        <v>195.0256304287399</v>
      </c>
      <c r="I11" s="26">
        <f t="shared" si="3"/>
        <v>20.081664804229995</v>
      </c>
    </row>
    <row r="12" spans="1:9" x14ac:dyDescent="0.25">
      <c r="A12" s="33" t="s">
        <v>10</v>
      </c>
      <c r="B12" s="33" t="s">
        <v>25</v>
      </c>
      <c r="C12" s="33" t="s">
        <v>26</v>
      </c>
      <c r="D12" s="33" t="s">
        <v>13</v>
      </c>
      <c r="E12" s="34">
        <v>4.8098366186667265</v>
      </c>
      <c r="F12" s="25">
        <f t="shared" si="0"/>
        <v>0.70916303037087047</v>
      </c>
      <c r="G12" s="26">
        <f t="shared" si="1"/>
        <v>25.364686926479859</v>
      </c>
      <c r="H12" s="26">
        <f t="shared" si="2"/>
        <v>22.869799687809707</v>
      </c>
      <c r="I12" s="26">
        <f t="shared" si="3"/>
        <v>2.3548886905830968</v>
      </c>
    </row>
    <row r="13" spans="1:9" x14ac:dyDescent="0.25">
      <c r="A13" s="33" t="s">
        <v>10</v>
      </c>
      <c r="B13" s="33" t="s">
        <v>27</v>
      </c>
      <c r="C13" s="33" t="s">
        <v>28</v>
      </c>
      <c r="D13" s="33" t="s">
        <v>13</v>
      </c>
      <c r="E13" s="34">
        <v>100.91946083405345</v>
      </c>
      <c r="F13" s="25">
        <f t="shared" si="0"/>
        <v>14.879580397953365</v>
      </c>
      <c r="G13" s="26">
        <f t="shared" si="1"/>
        <v>1.2088847779380258</v>
      </c>
      <c r="H13" s="26">
        <f t="shared" si="2"/>
        <v>1.0899780784687119</v>
      </c>
      <c r="I13" s="26">
        <f t="shared" si="3"/>
        <v>0.11223434769905895</v>
      </c>
    </row>
    <row r="14" spans="1:9" x14ac:dyDescent="0.25">
      <c r="A14" s="33" t="s">
        <v>10</v>
      </c>
      <c r="B14" s="33" t="s">
        <v>29</v>
      </c>
      <c r="C14" s="33" t="s">
        <v>30</v>
      </c>
      <c r="D14" s="33" t="s">
        <v>13</v>
      </c>
      <c r="E14" s="34">
        <v>0.88129442074948794</v>
      </c>
      <c r="F14" s="25">
        <f t="shared" si="0"/>
        <v>0.12993818119354145</v>
      </c>
      <c r="G14" s="26">
        <f t="shared" si="1"/>
        <v>138.4327383988728</v>
      </c>
      <c r="H14" s="26">
        <f t="shared" si="2"/>
        <v>124.81640347439351</v>
      </c>
      <c r="I14" s="26">
        <f t="shared" si="3"/>
        <v>12.852265474707192</v>
      </c>
    </row>
    <row r="15" spans="1:9" x14ac:dyDescent="0.25">
      <c r="A15" s="33" t="s">
        <v>10</v>
      </c>
      <c r="B15" s="33" t="s">
        <v>31</v>
      </c>
      <c r="C15" s="33" t="s">
        <v>32</v>
      </c>
      <c r="D15" s="33" t="s">
        <v>13</v>
      </c>
      <c r="E15" s="34">
        <v>7.5153697166667603</v>
      </c>
      <c r="F15" s="25">
        <f t="shared" si="0"/>
        <v>1.1080672349544851</v>
      </c>
      <c r="G15" s="26">
        <f t="shared" si="1"/>
        <v>16.233399632947108</v>
      </c>
      <c r="H15" s="26">
        <f t="shared" si="2"/>
        <v>14.636671800198211</v>
      </c>
      <c r="I15" s="26">
        <f t="shared" si="3"/>
        <v>1.5071287619731819</v>
      </c>
    </row>
    <row r="16" spans="1:9" x14ac:dyDescent="0.25">
      <c r="A16" s="33" t="s">
        <v>10</v>
      </c>
      <c r="B16" s="33" t="s">
        <v>33</v>
      </c>
      <c r="C16" s="33" t="s">
        <v>34</v>
      </c>
      <c r="D16" s="33" t="s">
        <v>13</v>
      </c>
      <c r="E16" s="34">
        <v>157.68665755320853</v>
      </c>
      <c r="F16" s="25">
        <f t="shared" si="0"/>
        <v>23.249344371802135</v>
      </c>
      <c r="G16" s="26">
        <f t="shared" si="1"/>
        <v>0.7736862578803364</v>
      </c>
      <c r="H16" s="26">
        <f t="shared" si="2"/>
        <v>0.69758597021997548</v>
      </c>
      <c r="I16" s="27">
        <f t="shared" si="3"/>
        <v>7.1829982527397723E-2</v>
      </c>
    </row>
    <row r="17" spans="1:9" x14ac:dyDescent="0.25">
      <c r="A17" s="33" t="s">
        <v>35</v>
      </c>
      <c r="B17" s="33" t="s">
        <v>11</v>
      </c>
      <c r="C17" s="33" t="s">
        <v>36</v>
      </c>
      <c r="D17" s="33" t="s">
        <v>13</v>
      </c>
      <c r="E17" s="34">
        <v>5.910156225591074E-2</v>
      </c>
      <c r="F17" s="25">
        <f t="shared" si="0"/>
        <v>8.7139431776941285E-3</v>
      </c>
      <c r="G17" s="26">
        <f t="shared" si="1"/>
        <v>2064.2432339053576</v>
      </c>
      <c r="H17" s="26">
        <f t="shared" si="2"/>
        <v>1861.2029158163059</v>
      </c>
      <c r="I17" s="26">
        <f t="shared" si="3"/>
        <v>191.64687741765985</v>
      </c>
    </row>
    <row r="18" spans="1:9" x14ac:dyDescent="0.25">
      <c r="A18" s="33" t="s">
        <v>35</v>
      </c>
      <c r="B18" s="33" t="s">
        <v>17</v>
      </c>
      <c r="C18" s="33" t="s">
        <v>37</v>
      </c>
      <c r="D18" s="33" t="s">
        <v>13</v>
      </c>
      <c r="E18" s="34">
        <v>0.50399739375182573</v>
      </c>
      <c r="F18" s="25">
        <f t="shared" si="0"/>
        <v>7.4309451107954755E-2</v>
      </c>
      <c r="G18" s="26">
        <f t="shared" si="1"/>
        <v>242.06474381110439</v>
      </c>
      <c r="H18" s="26">
        <f t="shared" si="2"/>
        <v>218.25509687886461</v>
      </c>
      <c r="I18" s="26">
        <f t="shared" si="3"/>
        <v>22.473588151981762</v>
      </c>
    </row>
    <row r="19" spans="1:9" x14ac:dyDescent="0.25">
      <c r="A19" s="33" t="s">
        <v>35</v>
      </c>
      <c r="B19" s="33" t="s">
        <v>21</v>
      </c>
      <c r="C19" s="33" t="s">
        <v>38</v>
      </c>
      <c r="D19" s="33" t="s">
        <v>13</v>
      </c>
      <c r="E19" s="34">
        <v>10.574817664659371</v>
      </c>
      <c r="F19" s="25">
        <f t="shared" si="0"/>
        <v>1.5591526979492347</v>
      </c>
      <c r="G19" s="26">
        <f t="shared" si="1"/>
        <v>11.536841945532476</v>
      </c>
      <c r="H19" s="26">
        <f t="shared" si="2"/>
        <v>10.402070606627642</v>
      </c>
      <c r="I19" s="26">
        <f t="shared" si="3"/>
        <v>1.0710945773281626</v>
      </c>
    </row>
    <row r="20" spans="1:9" x14ac:dyDescent="0.25">
      <c r="A20" s="33" t="s">
        <v>35</v>
      </c>
      <c r="B20" s="33" t="s">
        <v>23</v>
      </c>
      <c r="C20" s="33" t="s">
        <v>39</v>
      </c>
      <c r="D20" s="33" t="s">
        <v>13</v>
      </c>
      <c r="E20" s="34">
        <v>0.56737499765674304</v>
      </c>
      <c r="F20" s="25">
        <f t="shared" si="0"/>
        <v>8.3653854505863628E-2</v>
      </c>
      <c r="G20" s="26">
        <f t="shared" si="1"/>
        <v>215.02533686514144</v>
      </c>
      <c r="H20" s="26">
        <f t="shared" si="2"/>
        <v>193.87530373086523</v>
      </c>
      <c r="I20" s="26">
        <f t="shared" si="3"/>
        <v>19.963216397672902</v>
      </c>
    </row>
    <row r="21" spans="1:9" x14ac:dyDescent="0.25">
      <c r="A21" s="33" t="s">
        <v>35</v>
      </c>
      <c r="B21" s="33" t="s">
        <v>25</v>
      </c>
      <c r="C21" s="33" t="s">
        <v>40</v>
      </c>
      <c r="D21" s="33" t="s">
        <v>13</v>
      </c>
      <c r="E21" s="34">
        <v>4.8383749800175266</v>
      </c>
      <c r="F21" s="25">
        <f t="shared" si="0"/>
        <v>0.71337073063636558</v>
      </c>
      <c r="G21" s="26">
        <f t="shared" si="1"/>
        <v>25.215077480323377</v>
      </c>
      <c r="H21" s="26">
        <f t="shared" si="2"/>
        <v>22.734905924881733</v>
      </c>
      <c r="I21" s="26">
        <f t="shared" si="3"/>
        <v>2.3409987658314337</v>
      </c>
    </row>
    <row r="22" spans="1:9" x14ac:dyDescent="0.25">
      <c r="A22" s="33" t="s">
        <v>35</v>
      </c>
      <c r="B22" s="33" t="s">
        <v>27</v>
      </c>
      <c r="C22" s="33" t="s">
        <v>41</v>
      </c>
      <c r="D22" s="33" t="s">
        <v>13</v>
      </c>
      <c r="E22" s="34">
        <v>101.51824958072994</v>
      </c>
      <c r="F22" s="25">
        <f t="shared" si="0"/>
        <v>14.967865900312651</v>
      </c>
      <c r="G22" s="26">
        <f t="shared" si="1"/>
        <v>1.2017543693262998</v>
      </c>
      <c r="H22" s="26">
        <f t="shared" si="2"/>
        <v>1.0835490215237129</v>
      </c>
      <c r="I22" s="26">
        <f t="shared" si="3"/>
        <v>0.11157235180501697</v>
      </c>
    </row>
    <row r="23" spans="1:9" x14ac:dyDescent="0.25">
      <c r="A23" s="33" t="s">
        <v>35</v>
      </c>
      <c r="B23" s="33" t="s">
        <v>29</v>
      </c>
      <c r="C23" s="33" t="s">
        <v>42</v>
      </c>
      <c r="D23" s="33" t="s">
        <v>13</v>
      </c>
      <c r="E23" s="34">
        <v>0.88652343383866117</v>
      </c>
      <c r="F23" s="25">
        <f t="shared" si="0"/>
        <v>0.13070914766541195</v>
      </c>
      <c r="G23" s="26">
        <f t="shared" si="1"/>
        <v>137.6162155936905</v>
      </c>
      <c r="H23" s="26">
        <f t="shared" si="2"/>
        <v>124.08019438775372</v>
      </c>
      <c r="I23" s="26">
        <f t="shared" si="3"/>
        <v>12.776458494510655</v>
      </c>
    </row>
    <row r="24" spans="1:9" x14ac:dyDescent="0.25">
      <c r="A24" s="33" t="s">
        <v>35</v>
      </c>
      <c r="B24" s="33" t="s">
        <v>31</v>
      </c>
      <c r="C24" s="33" t="s">
        <v>43</v>
      </c>
      <c r="D24" s="33" t="s">
        <v>13</v>
      </c>
      <c r="E24" s="34">
        <v>7.5599609062773858</v>
      </c>
      <c r="F24" s="25">
        <f t="shared" si="0"/>
        <v>1.1146417666193214</v>
      </c>
      <c r="G24" s="26">
        <f t="shared" si="1"/>
        <v>16.137649587406958</v>
      </c>
      <c r="H24" s="26">
        <f t="shared" si="2"/>
        <v>14.550339791924308</v>
      </c>
      <c r="I24" s="26">
        <f t="shared" si="3"/>
        <v>1.4982392101321174</v>
      </c>
    </row>
    <row r="25" spans="1:9" x14ac:dyDescent="0.25">
      <c r="A25" s="33" t="s">
        <v>35</v>
      </c>
      <c r="B25" s="33" t="s">
        <v>33</v>
      </c>
      <c r="C25" s="33" t="s">
        <v>44</v>
      </c>
      <c r="D25" s="33" t="s">
        <v>13</v>
      </c>
      <c r="E25" s="34">
        <v>158.62226496989055</v>
      </c>
      <c r="F25" s="25">
        <f t="shared" si="0"/>
        <v>23.387290469238518</v>
      </c>
      <c r="G25" s="26">
        <f t="shared" si="1"/>
        <v>0.76912279636883174</v>
      </c>
      <c r="H25" s="26">
        <f t="shared" si="2"/>
        <v>0.69347137377517609</v>
      </c>
      <c r="I25" s="26">
        <f t="shared" si="3"/>
        <v>7.1406305155210847E-2</v>
      </c>
    </row>
    <row r="26" spans="1:9" x14ac:dyDescent="0.25">
      <c r="A26" s="33" t="s">
        <v>45</v>
      </c>
      <c r="B26" s="33" t="s">
        <v>11</v>
      </c>
      <c r="C26" s="33" t="s">
        <v>46</v>
      </c>
      <c r="D26" s="33" t="s">
        <v>13</v>
      </c>
      <c r="E26" s="34">
        <v>5.9101561942749917E-2</v>
      </c>
      <c r="F26" s="25">
        <f t="shared" si="0"/>
        <v>8.7139431315216512E-3</v>
      </c>
      <c r="G26" s="26">
        <f t="shared" si="1"/>
        <v>2064.2432448431414</v>
      </c>
      <c r="H26" s="26">
        <f t="shared" si="2"/>
        <v>1861.2029256782421</v>
      </c>
      <c r="I26" s="26">
        <f t="shared" si="3"/>
        <v>191.64687843313712</v>
      </c>
    </row>
    <row r="27" spans="1:9" x14ac:dyDescent="0.25">
      <c r="A27" s="33" t="s">
        <v>45</v>
      </c>
      <c r="B27" s="33" t="s">
        <v>17</v>
      </c>
      <c r="C27" s="33" t="s">
        <v>47</v>
      </c>
      <c r="D27" s="33" t="s">
        <v>13</v>
      </c>
      <c r="E27" s="34">
        <v>0.50399739108130004</v>
      </c>
      <c r="F27" s="25">
        <f t="shared" si="0"/>
        <v>7.430945071421205E-2</v>
      </c>
      <c r="G27" s="26">
        <f t="shared" si="1"/>
        <v>242.06474509373032</v>
      </c>
      <c r="H27" s="26">
        <f t="shared" si="2"/>
        <v>218.2550980353306</v>
      </c>
      <c r="I27" s="26">
        <f t="shared" si="3"/>
        <v>22.473588271062326</v>
      </c>
    </row>
    <row r="28" spans="1:9" x14ac:dyDescent="0.25">
      <c r="A28" s="33" t="s">
        <v>45</v>
      </c>
      <c r="B28" s="33" t="s">
        <v>21</v>
      </c>
      <c r="C28" s="33" t="s">
        <v>48</v>
      </c>
      <c r="D28" s="33" t="s">
        <v>13</v>
      </c>
      <c r="E28" s="34">
        <v>10.574817608626695</v>
      </c>
      <c r="F28" s="25">
        <f t="shared" si="0"/>
        <v>1.5591526896877685</v>
      </c>
      <c r="G28" s="26">
        <f t="shared" si="1"/>
        <v>11.536842006662619</v>
      </c>
      <c r="H28" s="26">
        <f t="shared" si="2"/>
        <v>10.402070661744984</v>
      </c>
      <c r="I28" s="26">
        <f t="shared" si="3"/>
        <v>1.0710945830035603</v>
      </c>
    </row>
    <row r="29" spans="1:9" x14ac:dyDescent="0.25">
      <c r="A29" s="33" t="s">
        <v>45</v>
      </c>
      <c r="B29" s="33" t="s">
        <v>23</v>
      </c>
      <c r="C29" s="33" t="s">
        <v>49</v>
      </c>
      <c r="D29" s="33" t="s">
        <v>13</v>
      </c>
      <c r="E29" s="34">
        <v>0.56737499465039909</v>
      </c>
      <c r="F29" s="25">
        <f t="shared" si="0"/>
        <v>8.3653854062607821E-2</v>
      </c>
      <c r="G29" s="26">
        <f t="shared" si="1"/>
        <v>215.02533800449393</v>
      </c>
      <c r="H29" s="26">
        <f t="shared" si="2"/>
        <v>193.87530475815026</v>
      </c>
      <c r="I29" s="26">
        <f t="shared" si="3"/>
        <v>19.96321650345179</v>
      </c>
    </row>
    <row r="30" spans="1:9" x14ac:dyDescent="0.25">
      <c r="A30" s="33" t="s">
        <v>45</v>
      </c>
      <c r="B30" s="33" t="s">
        <v>25</v>
      </c>
      <c r="C30" s="33" t="s">
        <v>50</v>
      </c>
      <c r="D30" s="33" t="s">
        <v>13</v>
      </c>
      <c r="E30" s="34">
        <v>4.8383749543804795</v>
      </c>
      <c r="F30" s="25">
        <f t="shared" si="0"/>
        <v>0.71337072685643554</v>
      </c>
      <c r="G30" s="26">
        <f t="shared" si="1"/>
        <v>25.215077613930244</v>
      </c>
      <c r="H30" s="26">
        <f t="shared" si="2"/>
        <v>22.734906045346943</v>
      </c>
      <c r="I30" s="26">
        <f t="shared" si="3"/>
        <v>2.3409987782356594</v>
      </c>
    </row>
    <row r="31" spans="1:9" x14ac:dyDescent="0.25">
      <c r="A31" s="33" t="s">
        <v>45</v>
      </c>
      <c r="B31" s="33" t="s">
        <v>27</v>
      </c>
      <c r="C31" s="33" t="s">
        <v>51</v>
      </c>
      <c r="D31" s="33" t="s">
        <v>13</v>
      </c>
      <c r="E31" s="34">
        <v>101.51824904281627</v>
      </c>
      <c r="F31" s="25">
        <f t="shared" si="0"/>
        <v>14.967865821002578</v>
      </c>
      <c r="G31" s="26">
        <f t="shared" si="1"/>
        <v>1.201754375694023</v>
      </c>
      <c r="H31" s="26">
        <f t="shared" si="2"/>
        <v>1.0835490272651027</v>
      </c>
      <c r="I31" s="26">
        <f t="shared" si="3"/>
        <v>0.11157235239620421</v>
      </c>
    </row>
    <row r="32" spans="1:9" x14ac:dyDescent="0.25">
      <c r="A32" s="33" t="s">
        <v>45</v>
      </c>
      <c r="B32" s="33" t="s">
        <v>29</v>
      </c>
      <c r="C32" s="33" t="s">
        <v>52</v>
      </c>
      <c r="D32" s="33" t="s">
        <v>13</v>
      </c>
      <c r="E32" s="34">
        <v>0.88652342914124871</v>
      </c>
      <c r="F32" s="25">
        <f t="shared" si="0"/>
        <v>0.13070914697282476</v>
      </c>
      <c r="G32" s="26">
        <f t="shared" si="1"/>
        <v>137.61621632287608</v>
      </c>
      <c r="H32" s="26">
        <f t="shared" si="2"/>
        <v>124.08019504521616</v>
      </c>
      <c r="I32" s="26">
        <f t="shared" si="3"/>
        <v>12.776458562209143</v>
      </c>
    </row>
    <row r="33" spans="1:9" x14ac:dyDescent="0.25">
      <c r="A33" s="33" t="s">
        <v>45</v>
      </c>
      <c r="B33" s="33" t="s">
        <v>31</v>
      </c>
      <c r="C33" s="33" t="s">
        <v>53</v>
      </c>
      <c r="D33" s="33" t="s">
        <v>13</v>
      </c>
      <c r="E33" s="34">
        <v>7.5599608662194999</v>
      </c>
      <c r="F33" s="25">
        <f t="shared" si="0"/>
        <v>1.1146417607131807</v>
      </c>
      <c r="G33" s="26">
        <f t="shared" si="1"/>
        <v>16.137649672915355</v>
      </c>
      <c r="H33" s="26">
        <f t="shared" si="2"/>
        <v>14.550339869022041</v>
      </c>
      <c r="I33" s="26">
        <f t="shared" si="3"/>
        <v>1.4982392180708219</v>
      </c>
    </row>
    <row r="34" spans="1:9" x14ac:dyDescent="0.25">
      <c r="A34" s="33" t="s">
        <v>45</v>
      </c>
      <c r="B34" s="33" t="s">
        <v>33</v>
      </c>
      <c r="C34" s="33" t="s">
        <v>54</v>
      </c>
      <c r="D34" s="33" t="s">
        <v>13</v>
      </c>
      <c r="E34" s="34">
        <v>158.62226412940043</v>
      </c>
      <c r="F34" s="25">
        <f t="shared" si="0"/>
        <v>23.387290345316529</v>
      </c>
      <c r="G34" s="26">
        <f t="shared" si="1"/>
        <v>0.76912280044417458</v>
      </c>
      <c r="H34" s="26">
        <f t="shared" si="2"/>
        <v>0.69347137744966558</v>
      </c>
      <c r="I34" s="26">
        <f t="shared" si="3"/>
        <v>7.1406305533570691E-2</v>
      </c>
    </row>
  </sheetData>
  <sheetProtection algorithmName="SHA-512" hashValue="4i4TaHFs6IQr36s1uYF8H8MkO00YDSb4a6W4jVbbUJxe7QQXwytJiuqx4QFsDifO5E1R/CjRpPy8M52nGoyOrg==" saltValue="epz+AEzhUwW92IFaHkTQ6g==" spinCount="100000" sheet="1" objects="1" scenarios="1"/>
  <mergeCells count="7">
    <mergeCell ref="A1:G1"/>
    <mergeCell ref="F4:F6"/>
    <mergeCell ref="A4:A6"/>
    <mergeCell ref="B4:B6"/>
    <mergeCell ref="C4:C6"/>
    <mergeCell ref="D4:D6"/>
    <mergeCell ref="E4:E6"/>
  </mergeCells>
  <conditionalFormatting sqref="H9:H34">
    <cfRule type="cellIs" dxfId="20" priority="3" operator="lessThan">
      <formula>30</formula>
    </cfRule>
  </conditionalFormatting>
  <conditionalFormatting sqref="I8:I34">
    <cfRule type="cellIs" dxfId="19" priority="1" operator="lessThan">
      <formula>$I$7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C1EB8-A166-462D-9D20-76BBF1FD495F}">
  <dimension ref="A1:K25"/>
  <sheetViews>
    <sheetView workbookViewId="0">
      <selection activeCell="L4" sqref="L4"/>
    </sheetView>
  </sheetViews>
  <sheetFormatPr defaultRowHeight="15" x14ac:dyDescent="0.25"/>
  <cols>
    <col min="1" max="1" width="12.28515625" style="6" customWidth="1"/>
    <col min="2" max="2" width="9.140625" style="6"/>
    <col min="3" max="3" width="20.42578125" style="6" customWidth="1"/>
    <col min="4" max="4" width="9.140625" style="6"/>
    <col min="5" max="5" width="9.140625" style="12"/>
    <col min="6" max="6" width="9.140625" style="6"/>
    <col min="7" max="7" width="17.85546875" style="6" customWidth="1"/>
    <col min="8" max="8" width="18.140625" style="6" customWidth="1"/>
    <col min="9" max="9" width="14.5703125" style="6" customWidth="1"/>
    <col min="10" max="10" width="13.42578125" style="6" bestFit="1" customWidth="1"/>
    <col min="11" max="16384" width="9.140625" style="6"/>
  </cols>
  <sheetData>
    <row r="1" spans="1:11" ht="15.75" x14ac:dyDescent="0.25">
      <c r="A1" s="81"/>
      <c r="B1" s="81"/>
      <c r="C1" s="81"/>
      <c r="D1" s="81"/>
      <c r="E1" s="81"/>
      <c r="F1" s="81"/>
      <c r="G1" s="81"/>
    </row>
    <row r="2" spans="1:11" ht="20.25" x14ac:dyDescent="0.25">
      <c r="A2" s="29" t="s">
        <v>134</v>
      </c>
      <c r="B2" s="30"/>
      <c r="C2" s="30"/>
      <c r="D2" s="30"/>
      <c r="E2" s="31"/>
      <c r="F2" s="30"/>
      <c r="G2" s="30"/>
      <c r="H2" s="30"/>
    </row>
    <row r="3" spans="1:11" ht="20.25" x14ac:dyDescent="0.25">
      <c r="A3" s="55" t="s">
        <v>60</v>
      </c>
      <c r="B3" s="30"/>
      <c r="C3" s="30"/>
      <c r="D3" s="30"/>
      <c r="E3" s="31"/>
      <c r="F3" s="30"/>
      <c r="G3" s="30"/>
      <c r="H3" s="30"/>
    </row>
    <row r="4" spans="1:11" ht="42" x14ac:dyDescent="0.25">
      <c r="A4" s="86" t="s">
        <v>2</v>
      </c>
      <c r="B4" s="86" t="s">
        <v>3</v>
      </c>
      <c r="C4" s="86" t="s">
        <v>4</v>
      </c>
      <c r="D4" s="86" t="s">
        <v>5</v>
      </c>
      <c r="E4" s="88" t="s">
        <v>6</v>
      </c>
      <c r="F4" s="90" t="s">
        <v>7</v>
      </c>
      <c r="G4" s="19" t="s">
        <v>121</v>
      </c>
      <c r="H4" s="19" t="s">
        <v>122</v>
      </c>
      <c r="I4" s="19" t="s">
        <v>123</v>
      </c>
    </row>
    <row r="5" spans="1:11" x14ac:dyDescent="0.25">
      <c r="A5" s="87"/>
      <c r="B5" s="87"/>
      <c r="C5" s="87"/>
      <c r="D5" s="87"/>
      <c r="E5" s="89"/>
      <c r="F5" s="91"/>
      <c r="G5" s="20">
        <v>122</v>
      </c>
      <c r="H5" s="20">
        <v>110</v>
      </c>
      <c r="I5" s="21">
        <f>1.67/(24.45/165.83)</f>
        <v>11.326629856850717</v>
      </c>
    </row>
    <row r="6" spans="1:11" x14ac:dyDescent="0.25">
      <c r="A6" s="87"/>
      <c r="B6" s="87"/>
      <c r="C6" s="87"/>
      <c r="D6" s="87"/>
      <c r="E6" s="89"/>
      <c r="F6" s="92"/>
      <c r="G6" s="20" t="s">
        <v>8</v>
      </c>
      <c r="H6" s="20" t="s">
        <v>8</v>
      </c>
      <c r="I6" s="20" t="s">
        <v>9</v>
      </c>
    </row>
    <row r="7" spans="1:11" x14ac:dyDescent="0.25">
      <c r="A7" s="22"/>
      <c r="B7" s="22"/>
      <c r="C7" s="22"/>
      <c r="D7" s="22"/>
      <c r="E7" s="32"/>
      <c r="F7" s="24"/>
      <c r="G7" s="24">
        <v>30</v>
      </c>
      <c r="H7" s="24">
        <v>30</v>
      </c>
      <c r="I7" s="24">
        <v>10</v>
      </c>
    </row>
    <row r="8" spans="1:11" x14ac:dyDescent="0.25">
      <c r="A8" s="33" t="s">
        <v>10</v>
      </c>
      <c r="B8" s="33" t="s">
        <v>11</v>
      </c>
      <c r="C8" s="33" t="s">
        <v>12</v>
      </c>
      <c r="D8" s="33" t="s">
        <v>13</v>
      </c>
      <c r="E8" s="34">
        <v>1.5902381563640335</v>
      </c>
      <c r="F8" s="25">
        <f>E8*(24.45/165.83)</f>
        <v>0.23446495159561367</v>
      </c>
      <c r="G8" s="26">
        <f>$G$5/E8</f>
        <v>76.718068618693138</v>
      </c>
      <c r="H8" s="26">
        <f>$H$5/F8</f>
        <v>469.15327536765142</v>
      </c>
      <c r="I8" s="26">
        <f>$I$5/E8</f>
        <v>7.122599726036162</v>
      </c>
      <c r="J8" s="6" t="s">
        <v>14</v>
      </c>
      <c r="K8" s="12">
        <f>MAX(E8,E10,E12,E14,E16,E18,E20,E22,E24)</f>
        <v>127.21768704703332</v>
      </c>
    </row>
    <row r="9" spans="1:11" x14ac:dyDescent="0.25">
      <c r="A9" s="33"/>
      <c r="B9" s="33"/>
      <c r="C9" s="33"/>
      <c r="D9" s="33" t="s">
        <v>15</v>
      </c>
      <c r="E9" s="34">
        <v>0.40761410684554383</v>
      </c>
      <c r="F9" s="25">
        <f t="shared" ref="F9:F25" si="0">E9*(24.45/165.83)</f>
        <v>6.0098684872300218E-2</v>
      </c>
      <c r="G9" s="25">
        <f t="shared" ref="G9:G25" si="1">$G$5/E9</f>
        <v>299.30269328541453</v>
      </c>
      <c r="H9" s="56">
        <f t="shared" ref="H9:H25" si="2">$H$5/E9</f>
        <v>269.86308410980001</v>
      </c>
      <c r="I9" s="26">
        <f t="shared" ref="I9:I25" si="3">$I$5/E9</f>
        <v>27.787629688544335</v>
      </c>
      <c r="J9" s="6" t="s">
        <v>16</v>
      </c>
      <c r="K9" s="12">
        <f>MAX(E9,E11,E13,E15,E17,E19,E21,E23,E25)</f>
        <v>34.138068348908241</v>
      </c>
    </row>
    <row r="10" spans="1:11" x14ac:dyDescent="0.25">
      <c r="A10" s="33" t="s">
        <v>10</v>
      </c>
      <c r="B10" s="33" t="s">
        <v>17</v>
      </c>
      <c r="C10" s="33" t="s">
        <v>18</v>
      </c>
      <c r="D10" s="33" t="s">
        <v>13</v>
      </c>
      <c r="E10" s="34">
        <v>12.721747697594264</v>
      </c>
      <c r="F10" s="25">
        <f t="shared" si="0"/>
        <v>1.8756963830801405</v>
      </c>
      <c r="G10" s="25">
        <f t="shared" si="1"/>
        <v>9.5898773423301513</v>
      </c>
      <c r="H10" s="56">
        <f t="shared" si="2"/>
        <v>8.646610718494399</v>
      </c>
      <c r="I10" s="26">
        <f t="shared" si="3"/>
        <v>0.89033599204240077</v>
      </c>
      <c r="J10" s="6" t="s">
        <v>19</v>
      </c>
      <c r="K10" s="12">
        <f>MIN(E8,E10,E12,E14,E16,E18,E20,E22,E24)</f>
        <v>1.2703220273953333</v>
      </c>
    </row>
    <row r="11" spans="1:11" x14ac:dyDescent="0.25">
      <c r="A11" s="33"/>
      <c r="B11" s="33"/>
      <c r="C11" s="33"/>
      <c r="D11" s="33" t="s">
        <v>15</v>
      </c>
      <c r="E11" s="34">
        <v>3.2608724702755607</v>
      </c>
      <c r="F11" s="25">
        <f t="shared" si="0"/>
        <v>0.48078352468333502</v>
      </c>
      <c r="G11" s="25">
        <f t="shared" si="1"/>
        <v>37.413300002404071</v>
      </c>
      <c r="H11" s="56">
        <f t="shared" si="2"/>
        <v>33.733303280856127</v>
      </c>
      <c r="I11" s="26">
        <f t="shared" si="3"/>
        <v>3.473496728283139</v>
      </c>
      <c r="J11" s="6" t="s">
        <v>20</v>
      </c>
      <c r="K11" s="12">
        <f>MIN(E9,E11,E13,E15,E17,E19,E21,E23,E25)</f>
        <v>0.39150736584660162</v>
      </c>
    </row>
    <row r="12" spans="1:11" x14ac:dyDescent="0.25">
      <c r="A12" s="33" t="s">
        <v>10</v>
      </c>
      <c r="B12" s="33" t="s">
        <v>21</v>
      </c>
      <c r="C12" s="33" t="s">
        <v>22</v>
      </c>
      <c r="D12" s="33" t="s">
        <v>13</v>
      </c>
      <c r="E12" s="34">
        <v>127.21768704703332</v>
      </c>
      <c r="F12" s="25">
        <f t="shared" si="0"/>
        <v>18.756994803714434</v>
      </c>
      <c r="G12" s="25">
        <f t="shared" si="1"/>
        <v>0.95898615068277182</v>
      </c>
      <c r="H12" s="56">
        <f t="shared" si="2"/>
        <v>0.86465964405823681</v>
      </c>
      <c r="I12" s="27">
        <f>$I$5/E12</f>
        <v>8.9033452185490358E-2</v>
      </c>
    </row>
    <row r="13" spans="1:11" x14ac:dyDescent="0.25">
      <c r="A13" s="33"/>
      <c r="B13" s="33"/>
      <c r="C13" s="33"/>
      <c r="D13" s="33" t="s">
        <v>15</v>
      </c>
      <c r="E13" s="34">
        <v>32.608778548740666</v>
      </c>
      <c r="F13" s="25">
        <f t="shared" si="0"/>
        <v>4.8078431858934403</v>
      </c>
      <c r="G13" s="25">
        <f t="shared" si="1"/>
        <v>3.7413238222844005</v>
      </c>
      <c r="H13" s="56">
        <f t="shared" si="2"/>
        <v>3.3733247577974104</v>
      </c>
      <c r="I13" s="26">
        <f t="shared" si="3"/>
        <v>0.34734909925928964</v>
      </c>
    </row>
    <row r="14" spans="1:11" x14ac:dyDescent="0.25">
      <c r="A14" s="33" t="s">
        <v>35</v>
      </c>
      <c r="B14" s="33" t="s">
        <v>11</v>
      </c>
      <c r="C14" s="33" t="s">
        <v>36</v>
      </c>
      <c r="D14" s="33" t="s">
        <v>13</v>
      </c>
      <c r="E14" s="34">
        <v>1.2703220273953333</v>
      </c>
      <c r="F14" s="25">
        <f t="shared" si="0"/>
        <v>0.18729646969677316</v>
      </c>
      <c r="G14" s="25">
        <f t="shared" si="1"/>
        <v>96.038640099903361</v>
      </c>
      <c r="H14" s="56">
        <f t="shared" si="2"/>
        <v>86.592216483519437</v>
      </c>
      <c r="I14" s="26">
        <f t="shared" si="3"/>
        <v>8.916345314482836</v>
      </c>
    </row>
    <row r="15" spans="1:11" x14ac:dyDescent="0.25">
      <c r="A15" s="33"/>
      <c r="B15" s="33"/>
      <c r="C15" s="33"/>
      <c r="D15" s="33" t="s">
        <v>15</v>
      </c>
      <c r="E15" s="34">
        <v>0.42673043452618858</v>
      </c>
      <c r="F15" s="25">
        <f t="shared" si="0"/>
        <v>6.2917199084395525E-2</v>
      </c>
      <c r="G15" s="25">
        <f t="shared" si="1"/>
        <v>285.89477133371145</v>
      </c>
      <c r="H15" s="56">
        <f t="shared" si="2"/>
        <v>257.77397415334639</v>
      </c>
      <c r="I15" s="26">
        <f t="shared" si="3"/>
        <v>26.542821745130528</v>
      </c>
    </row>
    <row r="16" spans="1:11" x14ac:dyDescent="0.25">
      <c r="A16" s="33" t="s">
        <v>35</v>
      </c>
      <c r="B16" s="33" t="s">
        <v>17</v>
      </c>
      <c r="C16" s="33" t="s">
        <v>37</v>
      </c>
      <c r="D16" s="33" t="s">
        <v>13</v>
      </c>
      <c r="E16" s="34">
        <v>10.162450361630228</v>
      </c>
      <c r="F16" s="25">
        <f t="shared" si="0"/>
        <v>1.4983532011207805</v>
      </c>
      <c r="G16" s="25">
        <f t="shared" si="1"/>
        <v>12.004978687091874</v>
      </c>
      <c r="H16" s="56">
        <f t="shared" si="2"/>
        <v>10.824161111312346</v>
      </c>
      <c r="I16" s="26">
        <f t="shared" si="3"/>
        <v>1.1145569674432079</v>
      </c>
    </row>
    <row r="17" spans="1:9" x14ac:dyDescent="0.25">
      <c r="A17" s="33"/>
      <c r="B17" s="33"/>
      <c r="C17" s="33"/>
      <c r="D17" s="33" t="s">
        <v>15</v>
      </c>
      <c r="E17" s="34">
        <v>3.4138011977648719</v>
      </c>
      <c r="F17" s="25">
        <f t="shared" si="0"/>
        <v>0.50333135913496418</v>
      </c>
      <c r="G17" s="25">
        <f t="shared" si="1"/>
        <v>35.737289002030174</v>
      </c>
      <c r="H17" s="56">
        <f t="shared" si="2"/>
        <v>32.222145821502615</v>
      </c>
      <c r="I17" s="26">
        <f t="shared" si="3"/>
        <v>3.3178938083057194</v>
      </c>
    </row>
    <row r="18" spans="1:9" x14ac:dyDescent="0.25">
      <c r="A18" s="33" t="s">
        <v>35</v>
      </c>
      <c r="B18" s="33" t="s">
        <v>21</v>
      </c>
      <c r="C18" s="33" t="s">
        <v>38</v>
      </c>
      <c r="D18" s="33" t="s">
        <v>13</v>
      </c>
      <c r="E18" s="34">
        <v>101.62467142634554</v>
      </c>
      <c r="F18" s="25">
        <f t="shared" si="0"/>
        <v>14.983556753145681</v>
      </c>
      <c r="G18" s="25">
        <f t="shared" si="1"/>
        <v>1.2004958863598578</v>
      </c>
      <c r="H18" s="56">
        <f t="shared" si="2"/>
        <v>1.0824143237670849</v>
      </c>
      <c r="I18" s="26">
        <f t="shared" si="3"/>
        <v>0.11145551270057402</v>
      </c>
    </row>
    <row r="19" spans="1:9" x14ac:dyDescent="0.25">
      <c r="A19" s="33"/>
      <c r="B19" s="33"/>
      <c r="C19" s="33"/>
      <c r="D19" s="33" t="s">
        <v>15</v>
      </c>
      <c r="E19" s="34">
        <v>34.138068348908241</v>
      </c>
      <c r="F19" s="25">
        <f t="shared" si="0"/>
        <v>5.0333219027365761</v>
      </c>
      <c r="G19" s="25">
        <f t="shared" si="1"/>
        <v>3.5737229990021286</v>
      </c>
      <c r="H19" s="56">
        <f t="shared" si="2"/>
        <v>3.2222092613953617</v>
      </c>
      <c r="I19" s="26">
        <f t="shared" si="3"/>
        <v>0.33178883295583272</v>
      </c>
    </row>
    <row r="20" spans="1:9" x14ac:dyDescent="0.25">
      <c r="A20" s="33" t="s">
        <v>45</v>
      </c>
      <c r="B20" s="33" t="s">
        <v>11</v>
      </c>
      <c r="C20" s="33" t="s">
        <v>46</v>
      </c>
      <c r="D20" s="33" t="s">
        <v>13</v>
      </c>
      <c r="E20" s="34">
        <v>1.4830886438529332</v>
      </c>
      <c r="F20" s="25">
        <f t="shared" si="0"/>
        <v>0.21866681144668765</v>
      </c>
      <c r="G20" s="25">
        <f t="shared" si="1"/>
        <v>82.260760680531405</v>
      </c>
      <c r="H20" s="56">
        <f t="shared" si="2"/>
        <v>74.169538318511911</v>
      </c>
      <c r="I20" s="26">
        <f t="shared" si="3"/>
        <v>7.6371900653390039</v>
      </c>
    </row>
    <row r="21" spans="1:9" x14ac:dyDescent="0.25">
      <c r="A21" s="33"/>
      <c r="B21" s="33"/>
      <c r="C21" s="33"/>
      <c r="D21" s="33" t="s">
        <v>15</v>
      </c>
      <c r="E21" s="34">
        <v>0.39150736584660162</v>
      </c>
      <c r="F21" s="25">
        <f t="shared" si="0"/>
        <v>5.7723904570641069E-2</v>
      </c>
      <c r="G21" s="25">
        <f t="shared" si="1"/>
        <v>311.61610391719017</v>
      </c>
      <c r="H21" s="56">
        <f t="shared" si="2"/>
        <v>280.96533959746654</v>
      </c>
      <c r="I21" s="26">
        <f t="shared" si="3"/>
        <v>28.930821856589688</v>
      </c>
    </row>
    <row r="22" spans="1:9" x14ac:dyDescent="0.25">
      <c r="A22" s="33" t="s">
        <v>45</v>
      </c>
      <c r="B22" s="33" t="s">
        <v>17</v>
      </c>
      <c r="C22" s="33" t="s">
        <v>47</v>
      </c>
      <c r="D22" s="33" t="s">
        <v>13</v>
      </c>
      <c r="E22" s="34">
        <v>11.86456221337526</v>
      </c>
      <c r="F22" s="25">
        <f t="shared" si="0"/>
        <v>1.7493128270941631</v>
      </c>
      <c r="G22" s="25">
        <f t="shared" si="1"/>
        <v>10.282722430539065</v>
      </c>
      <c r="H22" s="56">
        <f t="shared" si="2"/>
        <v>9.2713071095024358</v>
      </c>
      <c r="I22" s="26">
        <f t="shared" si="3"/>
        <v>0.9546605810774782</v>
      </c>
    </row>
    <row r="23" spans="1:9" x14ac:dyDescent="0.25">
      <c r="A23" s="33"/>
      <c r="B23" s="33"/>
      <c r="C23" s="33"/>
      <c r="D23" s="33" t="s">
        <v>15</v>
      </c>
      <c r="E23" s="34">
        <v>3.132020138064175</v>
      </c>
      <c r="F23" s="25">
        <f t="shared" si="0"/>
        <v>0.4617855175521261</v>
      </c>
      <c r="G23" s="25">
        <f t="shared" si="1"/>
        <v>38.952495393406124</v>
      </c>
      <c r="H23" s="56">
        <f t="shared" si="2"/>
        <v>35.121102403890774</v>
      </c>
      <c r="I23" s="26">
        <f t="shared" si="3"/>
        <v>3.6163975190310973</v>
      </c>
    </row>
    <row r="24" spans="1:9" x14ac:dyDescent="0.25">
      <c r="A24" s="33" t="s">
        <v>45</v>
      </c>
      <c r="B24" s="33" t="s">
        <v>21</v>
      </c>
      <c r="C24" s="33" t="s">
        <v>48</v>
      </c>
      <c r="D24" s="33" t="s">
        <v>13</v>
      </c>
      <c r="E24" s="34">
        <v>118.64581805035023</v>
      </c>
      <c r="F24" s="25">
        <f t="shared" si="0"/>
        <v>17.493157156914084</v>
      </c>
      <c r="G24" s="25">
        <f t="shared" si="1"/>
        <v>1.0282705450960465</v>
      </c>
      <c r="H24" s="56">
        <f t="shared" si="2"/>
        <v>0.92712918000463218</v>
      </c>
      <c r="I24" s="26">
        <f t="shared" si="3"/>
        <v>9.546590046725445E-2</v>
      </c>
    </row>
    <row r="25" spans="1:9" x14ac:dyDescent="0.25">
      <c r="A25" s="33"/>
      <c r="B25" s="33"/>
      <c r="C25" s="33"/>
      <c r="D25" s="33" t="s">
        <v>15</v>
      </c>
      <c r="E25" s="34">
        <v>31.320253098919938</v>
      </c>
      <c r="F25" s="25">
        <f t="shared" si="0"/>
        <v>4.6178628008719311</v>
      </c>
      <c r="G25" s="25">
        <f t="shared" si="1"/>
        <v>3.8952431072214773</v>
      </c>
      <c r="H25" s="56">
        <f t="shared" si="2"/>
        <v>3.5121044409373976</v>
      </c>
      <c r="I25" s="26">
        <f t="shared" si="3"/>
        <v>0.36163915473726838</v>
      </c>
    </row>
  </sheetData>
  <sheetProtection algorithmName="SHA-512" hashValue="l3tsP7joZ1wM4Jl2nlbcKGtrFTKQ2Mw8IR9ySwPzAeUDlCedIF1ikNlWGK0I/lIyXcju4IjoN5RnAjMyk15nog==" saltValue="XpSFJOqa0GU9bM2JFW4+tQ==" spinCount="100000" sheet="1" objects="1" scenarios="1"/>
  <mergeCells count="7">
    <mergeCell ref="A1:G1"/>
    <mergeCell ref="F4:F6"/>
    <mergeCell ref="A4:A6"/>
    <mergeCell ref="B4:B6"/>
    <mergeCell ref="C4:C6"/>
    <mergeCell ref="D4:D6"/>
    <mergeCell ref="E4:E6"/>
  </mergeCells>
  <conditionalFormatting sqref="H9:H25">
    <cfRule type="cellIs" dxfId="18" priority="5" operator="lessThan">
      <formula>100</formula>
    </cfRule>
  </conditionalFormatting>
  <conditionalFormatting sqref="G9:G25">
    <cfRule type="cellIs" dxfId="17" priority="4" operator="lessThan">
      <formula>10</formula>
    </cfRule>
  </conditionalFormatting>
  <conditionalFormatting sqref="I8:I25">
    <cfRule type="cellIs" dxfId="16" priority="1" operator="lessThan">
      <formula>$I$7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8E7E5-0222-4ACE-9B6F-3E85CAD1F2AD}">
  <dimension ref="A1:AI840"/>
  <sheetViews>
    <sheetView workbookViewId="0">
      <selection activeCell="L2" sqref="L2"/>
    </sheetView>
  </sheetViews>
  <sheetFormatPr defaultRowHeight="12.75" x14ac:dyDescent="0.2"/>
  <cols>
    <col min="1" max="1" width="9.140625" style="33"/>
    <col min="2" max="2" width="6.140625" style="33" bestFit="1" customWidth="1"/>
    <col min="3" max="3" width="20.85546875" style="33" customWidth="1"/>
    <col min="4" max="4" width="10.7109375" style="33" customWidth="1"/>
    <col min="5" max="6" width="9.140625" style="33"/>
    <col min="7" max="7" width="16.42578125" style="33" customWidth="1"/>
    <col min="8" max="8" width="19.7109375" style="33" customWidth="1"/>
    <col min="9" max="9" width="14.28515625" style="33" customWidth="1"/>
    <col min="10" max="10" width="11.7109375" style="33" customWidth="1"/>
    <col min="11" max="13" width="9.140625" style="33"/>
    <col min="14" max="14" width="11.5703125" style="33" customWidth="1"/>
    <col min="15" max="17" width="9.140625" style="33"/>
    <col min="18" max="18" width="10.42578125" style="33" customWidth="1"/>
    <col min="19" max="16384" width="9.140625" style="33"/>
  </cols>
  <sheetData>
    <row r="1" spans="1:35" ht="15.75" x14ac:dyDescent="0.25">
      <c r="A1" s="81"/>
      <c r="B1" s="81"/>
      <c r="C1" s="81"/>
      <c r="D1" s="81"/>
      <c r="E1" s="81"/>
      <c r="F1" s="81"/>
      <c r="G1" s="81"/>
    </row>
    <row r="2" spans="1:35" s="53" customFormat="1" ht="20.25" x14ac:dyDescent="0.3">
      <c r="A2" s="58" t="s">
        <v>135</v>
      </c>
      <c r="B2" s="59"/>
      <c r="C2" s="59"/>
      <c r="D2" s="59"/>
      <c r="E2" s="59"/>
      <c r="F2" s="59"/>
      <c r="G2" s="36"/>
      <c r="H2" s="36"/>
    </row>
    <row r="3" spans="1:35" ht="41.25" x14ac:dyDescent="0.2">
      <c r="A3" s="97" t="s">
        <v>2</v>
      </c>
      <c r="B3" s="86" t="s">
        <v>3</v>
      </c>
      <c r="C3" s="86" t="s">
        <v>4</v>
      </c>
      <c r="D3" s="103" t="s">
        <v>5</v>
      </c>
      <c r="E3" s="100" t="s">
        <v>6</v>
      </c>
      <c r="F3" s="90" t="s">
        <v>7</v>
      </c>
      <c r="G3" s="19" t="s">
        <v>121</v>
      </c>
      <c r="H3" s="19" t="s">
        <v>122</v>
      </c>
      <c r="I3" s="19" t="s">
        <v>123</v>
      </c>
    </row>
    <row r="4" spans="1:35" x14ac:dyDescent="0.2">
      <c r="A4" s="98"/>
      <c r="B4" s="87"/>
      <c r="C4" s="87"/>
      <c r="D4" s="104"/>
      <c r="E4" s="101"/>
      <c r="F4" s="91"/>
      <c r="G4" s="20">
        <v>122</v>
      </c>
      <c r="H4" s="20">
        <v>110</v>
      </c>
      <c r="I4" s="21">
        <f>1.67/(24.45/165.83)</f>
        <v>11.326629856850717</v>
      </c>
    </row>
    <row r="5" spans="1:35" x14ac:dyDescent="0.2">
      <c r="A5" s="98"/>
      <c r="B5" s="87"/>
      <c r="C5" s="87"/>
      <c r="D5" s="104"/>
      <c r="E5" s="101"/>
      <c r="F5" s="91"/>
      <c r="G5" s="20" t="s">
        <v>8</v>
      </c>
      <c r="H5" s="20" t="s">
        <v>8</v>
      </c>
      <c r="I5" s="20" t="s">
        <v>9</v>
      </c>
    </row>
    <row r="6" spans="1:35" x14ac:dyDescent="0.2">
      <c r="A6" s="99"/>
      <c r="B6" s="106"/>
      <c r="C6" s="106"/>
      <c r="D6" s="105"/>
      <c r="E6" s="102"/>
      <c r="F6" s="92"/>
      <c r="G6" s="24">
        <v>30</v>
      </c>
      <c r="H6" s="24">
        <v>30</v>
      </c>
      <c r="I6" s="24">
        <v>10</v>
      </c>
    </row>
    <row r="7" spans="1:35" ht="12.75" customHeight="1" x14ac:dyDescent="0.2">
      <c r="A7" s="107" t="s">
        <v>10</v>
      </c>
      <c r="B7" s="109" t="s">
        <v>11</v>
      </c>
      <c r="C7" s="109" t="s">
        <v>12</v>
      </c>
      <c r="D7" s="60" t="s">
        <v>13</v>
      </c>
      <c r="E7" s="25">
        <v>4.723416085658913E-2</v>
      </c>
      <c r="F7" s="25">
        <f>E7*(24.45/165.83)</f>
        <v>6.9642117405994339E-3</v>
      </c>
      <c r="G7" s="26">
        <f>$G$4/E7</f>
        <v>2582.8764137551325</v>
      </c>
      <c r="H7" s="26">
        <f>$H$4/E7</f>
        <v>2328.822996008726</v>
      </c>
      <c r="I7" s="26">
        <f>$I$4/E7</f>
        <v>239.79741889011797</v>
      </c>
      <c r="J7" s="61" t="s">
        <v>64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</row>
    <row r="8" spans="1:35" s="63" customFormat="1" x14ac:dyDescent="0.2">
      <c r="A8" s="108"/>
      <c r="B8" s="110"/>
      <c r="C8" s="110"/>
      <c r="D8" s="62" t="s">
        <v>15</v>
      </c>
      <c r="E8" s="25">
        <v>1.340485675038761E-3</v>
      </c>
      <c r="F8" s="25">
        <f t="shared" ref="F8:F60" si="0">E8*(24.45/165.83)</f>
        <v>1.976414083983459E-4</v>
      </c>
      <c r="G8" s="26">
        <f t="shared" ref="G8:G60" si="1">$G$4/E8</f>
        <v>91011.789437042884</v>
      </c>
      <c r="H8" s="26">
        <f t="shared" ref="H8:H60" si="2">$H$4/E8</f>
        <v>82059.81014815341</v>
      </c>
      <c r="I8" s="26">
        <f t="shared" ref="I8:I60" si="3">$I$4/E8</f>
        <v>8449.6463242870541</v>
      </c>
      <c r="J8" s="61" t="s">
        <v>65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</row>
    <row r="9" spans="1:35" ht="12.75" customHeight="1" x14ac:dyDescent="0.2">
      <c r="A9" s="107" t="s">
        <v>10</v>
      </c>
      <c r="B9" s="109" t="s">
        <v>17</v>
      </c>
      <c r="C9" s="109" t="s">
        <v>18</v>
      </c>
      <c r="D9" s="64" t="s">
        <v>13</v>
      </c>
      <c r="E9" s="25">
        <v>0.25193333533802909</v>
      </c>
      <c r="F9" s="25">
        <f t="shared" si="0"/>
        <v>3.7145088639056925E-2</v>
      </c>
      <c r="G9" s="26">
        <f t="shared" si="1"/>
        <v>484.2550900868585</v>
      </c>
      <c r="H9" s="26">
        <f t="shared" si="2"/>
        <v>436.62344188159369</v>
      </c>
      <c r="I9" s="26">
        <f>$I$4/E9</f>
        <v>44.958837391063483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</row>
    <row r="10" spans="1:35" s="63" customFormat="1" x14ac:dyDescent="0.2">
      <c r="A10" s="108"/>
      <c r="B10" s="110"/>
      <c r="C10" s="110"/>
      <c r="D10" s="62" t="s">
        <v>15</v>
      </c>
      <c r="E10" s="25">
        <v>7.1497623957101335E-3</v>
      </c>
      <c r="F10" s="25">
        <f t="shared" si="0"/>
        <v>1.054162036875793E-3</v>
      </c>
      <c r="G10" s="26">
        <f t="shared" si="1"/>
        <v>17063.504106542081</v>
      </c>
      <c r="H10" s="26">
        <f t="shared" si="2"/>
        <v>15385.12665343958</v>
      </c>
      <c r="I10" s="26">
        <f t="shared" si="3"/>
        <v>1584.1966809479864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</row>
    <row r="11" spans="1:35" ht="12.75" customHeight="1" x14ac:dyDescent="0.2">
      <c r="A11" s="111" t="s">
        <v>10</v>
      </c>
      <c r="B11" s="112" t="s">
        <v>21</v>
      </c>
      <c r="C11" s="112" t="s">
        <v>22</v>
      </c>
      <c r="D11" s="64" t="s">
        <v>13</v>
      </c>
      <c r="E11" s="25">
        <v>1.2281721473277851</v>
      </c>
      <c r="F11" s="25">
        <f t="shared" si="0"/>
        <v>0.18108188507606793</v>
      </c>
      <c r="G11" s="26">
        <f t="shared" si="1"/>
        <v>99.334608967841703</v>
      </c>
      <c r="H11" s="26">
        <f t="shared" si="2"/>
        <v>89.563991692316279</v>
      </c>
      <c r="I11" s="26">
        <f t="shared" si="3"/>
        <v>9.2223471127356298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</row>
    <row r="12" spans="1:35" s="63" customFormat="1" x14ac:dyDescent="0.2">
      <c r="A12" s="108"/>
      <c r="B12" s="110"/>
      <c r="C12" s="110"/>
      <c r="D12" s="62" t="s">
        <v>15</v>
      </c>
      <c r="E12" s="25">
        <v>3.485501044409528E-2</v>
      </c>
      <c r="F12" s="25">
        <f t="shared" si="0"/>
        <v>5.1390279524701774E-3</v>
      </c>
      <c r="G12" s="26">
        <f t="shared" si="1"/>
        <v>3500.2141283440005</v>
      </c>
      <c r="H12" s="26">
        <f t="shared" si="2"/>
        <v>3155.9307714577053</v>
      </c>
      <c r="I12" s="26">
        <f t="shared" si="3"/>
        <v>324.96417911042511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35" ht="12.75" customHeight="1" x14ac:dyDescent="0.2">
      <c r="A13" s="111" t="s">
        <v>10</v>
      </c>
      <c r="B13" s="112" t="s">
        <v>23</v>
      </c>
      <c r="C13" s="112" t="s">
        <v>24</v>
      </c>
      <c r="D13" s="64" t="s">
        <v>13</v>
      </c>
      <c r="E13" s="25">
        <v>5.2482400951765699E-2</v>
      </c>
      <c r="F13" s="25">
        <f t="shared" si="0"/>
        <v>7.7380130451104815E-3</v>
      </c>
      <c r="G13" s="26">
        <f t="shared" si="1"/>
        <v>2324.5887723796195</v>
      </c>
      <c r="H13" s="26">
        <f t="shared" si="2"/>
        <v>2095.9406964078535</v>
      </c>
      <c r="I13" s="26">
        <f t="shared" si="3"/>
        <v>215.81767700110618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</row>
    <row r="14" spans="1:35" s="63" customFormat="1" x14ac:dyDescent="0.2">
      <c r="A14" s="108"/>
      <c r="B14" s="110"/>
      <c r="C14" s="110"/>
      <c r="D14" s="62" t="s">
        <v>15</v>
      </c>
      <c r="E14" s="25">
        <v>1.4894285278208457E-3</v>
      </c>
      <c r="F14" s="25">
        <f t="shared" si="0"/>
        <v>2.1960156488705105E-4</v>
      </c>
      <c r="G14" s="26">
        <f t="shared" si="1"/>
        <v>81910.61049333858</v>
      </c>
      <c r="H14" s="26">
        <f t="shared" si="2"/>
        <v>73853.829133338062</v>
      </c>
      <c r="I14" s="26">
        <f t="shared" si="3"/>
        <v>7604.6816918583472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</row>
    <row r="15" spans="1:35" ht="12.75" customHeight="1" x14ac:dyDescent="0.2">
      <c r="A15" s="111" t="s">
        <v>10</v>
      </c>
      <c r="B15" s="112" t="s">
        <v>25</v>
      </c>
      <c r="C15" s="112" t="s">
        <v>26</v>
      </c>
      <c r="D15" s="64" t="s">
        <v>13</v>
      </c>
      <c r="E15" s="25">
        <v>0.2799259281533657</v>
      </c>
      <c r="F15" s="25">
        <f t="shared" si="0"/>
        <v>4.1272320710063259E-2</v>
      </c>
      <c r="G15" s="26">
        <f t="shared" si="1"/>
        <v>435.82958107817257</v>
      </c>
      <c r="H15" s="26">
        <f t="shared" si="2"/>
        <v>392.96109769343428</v>
      </c>
      <c r="I15" s="26">
        <f t="shared" si="3"/>
        <v>40.462953651957129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</row>
    <row r="16" spans="1:35" s="63" customFormat="1" x14ac:dyDescent="0.2">
      <c r="A16" s="108"/>
      <c r="B16" s="110"/>
      <c r="C16" s="110"/>
      <c r="D16" s="62" t="s">
        <v>15</v>
      </c>
      <c r="E16" s="25">
        <v>7.9441804396779264E-3</v>
      </c>
      <c r="F16" s="25">
        <f t="shared" si="0"/>
        <v>1.1712911520842144E-3</v>
      </c>
      <c r="G16" s="26">
        <f t="shared" si="1"/>
        <v>15357.153695887871</v>
      </c>
      <c r="H16" s="26">
        <f t="shared" si="2"/>
        <v>13846.613988095622</v>
      </c>
      <c r="I16" s="26">
        <f t="shared" si="3"/>
        <v>1425.7770128531877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</row>
    <row r="17" spans="1:35" ht="12.75" customHeight="1" x14ac:dyDescent="0.2">
      <c r="A17" s="111" t="s">
        <v>10</v>
      </c>
      <c r="B17" s="112" t="s">
        <v>27</v>
      </c>
      <c r="C17" s="112" t="s">
        <v>28</v>
      </c>
      <c r="D17" s="64" t="s">
        <v>13</v>
      </c>
      <c r="E17" s="25">
        <v>1.3646357192530945</v>
      </c>
      <c r="F17" s="25">
        <f t="shared" si="0"/>
        <v>0.20120209452896434</v>
      </c>
      <c r="G17" s="26">
        <f t="shared" si="1"/>
        <v>89.401148071057534</v>
      </c>
      <c r="H17" s="26">
        <f t="shared" si="2"/>
        <v>80.607592523084662</v>
      </c>
      <c r="I17" s="26">
        <f t="shared" si="3"/>
        <v>8.3001124014620675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</row>
    <row r="18" spans="1:35" s="63" customFormat="1" x14ac:dyDescent="0.2">
      <c r="A18" s="108"/>
      <c r="B18" s="110"/>
      <c r="C18" s="110"/>
      <c r="D18" s="62" t="s">
        <v>15</v>
      </c>
      <c r="E18" s="25">
        <v>3.8727789382328091E-2</v>
      </c>
      <c r="F18" s="25">
        <f t="shared" si="0"/>
        <v>5.7100310583001971E-3</v>
      </c>
      <c r="G18" s="26">
        <f t="shared" si="1"/>
        <v>3150.1927155096005</v>
      </c>
      <c r="H18" s="26">
        <f t="shared" si="2"/>
        <v>2840.3376943119347</v>
      </c>
      <c r="I18" s="26">
        <f t="shared" si="3"/>
        <v>292.46776119938261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</row>
    <row r="19" spans="1:35" ht="12.75" customHeight="1" x14ac:dyDescent="0.2">
      <c r="A19" s="111" t="s">
        <v>10</v>
      </c>
      <c r="B19" s="112" t="s">
        <v>29</v>
      </c>
      <c r="C19" s="112" t="s">
        <v>30</v>
      </c>
      <c r="D19" s="64" t="s">
        <v>13</v>
      </c>
      <c r="E19" s="25">
        <v>7.3475361332471983E-2</v>
      </c>
      <c r="F19" s="25">
        <f t="shared" si="0"/>
        <v>1.0833218263154675E-2</v>
      </c>
      <c r="G19" s="26">
        <f t="shared" si="1"/>
        <v>1660.4205516997281</v>
      </c>
      <c r="H19" s="26">
        <f t="shared" si="2"/>
        <v>1497.1004974341811</v>
      </c>
      <c r="I19" s="26">
        <f t="shared" si="3"/>
        <v>154.15548357221869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</row>
    <row r="20" spans="1:35" s="63" customFormat="1" x14ac:dyDescent="0.2">
      <c r="A20" s="108"/>
      <c r="B20" s="110"/>
      <c r="C20" s="110"/>
      <c r="D20" s="62" t="s">
        <v>15</v>
      </c>
      <c r="E20" s="25">
        <v>2.0851999389491843E-3</v>
      </c>
      <c r="F20" s="25">
        <f t="shared" si="0"/>
        <v>3.074421908418715E-4</v>
      </c>
      <c r="G20" s="26">
        <f t="shared" si="1"/>
        <v>58507.578923813264</v>
      </c>
      <c r="H20" s="26">
        <f t="shared" si="2"/>
        <v>52752.735095241471</v>
      </c>
      <c r="I20" s="26">
        <f t="shared" si="3"/>
        <v>5431.9154941845336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</row>
    <row r="21" spans="1:35" ht="12.75" customHeight="1" x14ac:dyDescent="0.2">
      <c r="A21" s="111" t="s">
        <v>10</v>
      </c>
      <c r="B21" s="112" t="s">
        <v>31</v>
      </c>
      <c r="C21" s="112" t="s">
        <v>32</v>
      </c>
      <c r="D21" s="64" t="s">
        <v>13</v>
      </c>
      <c r="E21" s="25">
        <v>0.39189629941471199</v>
      </c>
      <c r="F21" s="25">
        <f t="shared" si="0"/>
        <v>5.7781248994088569E-2</v>
      </c>
      <c r="G21" s="26">
        <f t="shared" si="1"/>
        <v>311.30684362726612</v>
      </c>
      <c r="H21" s="26">
        <f t="shared" si="2"/>
        <v>280.68649835245304</v>
      </c>
      <c r="I21" s="26">
        <f t="shared" si="3"/>
        <v>28.902109751397948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</row>
    <row r="22" spans="1:35" s="63" customFormat="1" x14ac:dyDescent="0.2">
      <c r="A22" s="108"/>
      <c r="B22" s="110"/>
      <c r="C22" s="110"/>
      <c r="D22" s="62" t="s">
        <v>15</v>
      </c>
      <c r="E22" s="25">
        <v>1.1121852615549099E-2</v>
      </c>
      <c r="F22" s="25">
        <f t="shared" si="0"/>
        <v>1.6398076129179005E-3</v>
      </c>
      <c r="G22" s="26">
        <f t="shared" si="1"/>
        <v>10969.395497062762</v>
      </c>
      <c r="H22" s="26">
        <f t="shared" si="2"/>
        <v>9890.4385629254411</v>
      </c>
      <c r="I22" s="26">
        <f t="shared" si="3"/>
        <v>1018.4121520379909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</row>
    <row r="23" spans="1:35" ht="12.75" customHeight="1" x14ac:dyDescent="0.2">
      <c r="A23" s="111" t="s">
        <v>10</v>
      </c>
      <c r="B23" s="112" t="s">
        <v>33</v>
      </c>
      <c r="C23" s="112" t="s">
        <v>34</v>
      </c>
      <c r="D23" s="64" t="s">
        <v>13</v>
      </c>
      <c r="E23" s="25">
        <v>1.9104900069543325</v>
      </c>
      <c r="F23" s="25">
        <f t="shared" si="0"/>
        <v>0.28168293234055009</v>
      </c>
      <c r="G23" s="26">
        <f t="shared" si="1"/>
        <v>63.857962907898234</v>
      </c>
      <c r="H23" s="26">
        <f t="shared" si="2"/>
        <v>57.576851802203322</v>
      </c>
      <c r="I23" s="26">
        <f t="shared" si="3"/>
        <v>5.9286517153300471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</row>
    <row r="24" spans="1:35" s="63" customFormat="1" x14ac:dyDescent="0.2">
      <c r="A24" s="108"/>
      <c r="B24" s="110"/>
      <c r="C24" s="110"/>
      <c r="D24" s="62" t="s">
        <v>15</v>
      </c>
      <c r="E24" s="25">
        <v>5.4218905135259336E-2</v>
      </c>
      <c r="F24" s="25">
        <f t="shared" si="0"/>
        <v>7.9940434816202777E-3</v>
      </c>
      <c r="G24" s="26">
        <f t="shared" si="1"/>
        <v>2250.1376539354287</v>
      </c>
      <c r="H24" s="26">
        <f t="shared" si="2"/>
        <v>2028.8126387942389</v>
      </c>
      <c r="I24" s="26">
        <f t="shared" si="3"/>
        <v>208.90554371384468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</row>
    <row r="25" spans="1:35" ht="12.75" customHeight="1" x14ac:dyDescent="0.2">
      <c r="A25" s="111" t="s">
        <v>35</v>
      </c>
      <c r="B25" s="112" t="s">
        <v>11</v>
      </c>
      <c r="C25" s="112" t="s">
        <v>36</v>
      </c>
      <c r="D25" s="64" t="s">
        <v>13</v>
      </c>
      <c r="E25" s="25">
        <v>3.064820144359327E-2</v>
      </c>
      <c r="F25" s="25">
        <f t="shared" si="0"/>
        <v>4.5187754043047416E-3</v>
      </c>
      <c r="G25" s="26">
        <f t="shared" si="1"/>
        <v>3980.6577304229709</v>
      </c>
      <c r="H25" s="26">
        <f t="shared" si="2"/>
        <v>3589.117625791203</v>
      </c>
      <c r="I25" s="26">
        <f t="shared" si="3"/>
        <v>369.56915327305273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</row>
    <row r="26" spans="1:35" s="63" customFormat="1" x14ac:dyDescent="0.2">
      <c r="A26" s="108"/>
      <c r="B26" s="110"/>
      <c r="C26" s="110"/>
      <c r="D26" s="62" t="s">
        <v>15</v>
      </c>
      <c r="E26" s="25">
        <v>8.9176309134834627E-4</v>
      </c>
      <c r="F26" s="25">
        <f t="shared" si="0"/>
        <v>1.3148168355223459E-4</v>
      </c>
      <c r="G26" s="26">
        <f t="shared" si="1"/>
        <v>136807.63555210156</v>
      </c>
      <c r="H26" s="26">
        <f t="shared" si="2"/>
        <v>123351.14680927189</v>
      </c>
      <c r="I26" s="26">
        <f t="shared" si="3"/>
        <v>12701.388930242501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1:35" ht="12.75" customHeight="1" x14ac:dyDescent="0.2">
      <c r="A27" s="111" t="s">
        <v>35</v>
      </c>
      <c r="B27" s="112" t="s">
        <v>17</v>
      </c>
      <c r="C27" s="112" t="s">
        <v>37</v>
      </c>
      <c r="D27" s="64" t="s">
        <v>13</v>
      </c>
      <c r="E27" s="25">
        <v>0.16346863100287584</v>
      </c>
      <c r="F27" s="25">
        <f t="shared" si="0"/>
        <v>2.4101839401919518E-2</v>
      </c>
      <c r="G27" s="26">
        <f t="shared" si="1"/>
        <v>746.32055857771081</v>
      </c>
      <c r="H27" s="26">
        <f t="shared" si="2"/>
        <v>672.91197904547698</v>
      </c>
      <c r="I27" s="26">
        <f t="shared" si="3"/>
        <v>69.289317389900035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</row>
    <row r="28" spans="1:35" s="63" customFormat="1" x14ac:dyDescent="0.2">
      <c r="A28" s="108"/>
      <c r="B28" s="110"/>
      <c r="C28" s="110"/>
      <c r="D28" s="62" t="s">
        <v>15</v>
      </c>
      <c r="E28" s="25">
        <v>4.7564060811170275E-3</v>
      </c>
      <c r="F28" s="25">
        <f t="shared" si="0"/>
        <v>7.0128522392396613E-4</v>
      </c>
      <c r="G28" s="26">
        <f t="shared" si="1"/>
        <v>25649.61820319359</v>
      </c>
      <c r="H28" s="26">
        <f t="shared" si="2"/>
        <v>23126.704937305698</v>
      </c>
      <c r="I28" s="26">
        <f t="shared" si="3"/>
        <v>2381.3420603042146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</row>
    <row r="29" spans="1:35" ht="12.75" customHeight="1" x14ac:dyDescent="0.2">
      <c r="A29" s="111" t="s">
        <v>35</v>
      </c>
      <c r="B29" s="112" t="s">
        <v>21</v>
      </c>
      <c r="C29" s="112" t="s">
        <v>38</v>
      </c>
      <c r="D29" s="64" t="s">
        <v>13</v>
      </c>
      <c r="E29" s="25">
        <v>0.7969077188223519</v>
      </c>
      <c r="F29" s="25">
        <f t="shared" si="0"/>
        <v>0.11749619324131039</v>
      </c>
      <c r="G29" s="26">
        <f t="shared" si="1"/>
        <v>153.09175343449832</v>
      </c>
      <c r="H29" s="26">
        <f t="shared" si="2"/>
        <v>138.03354817864602</v>
      </c>
      <c r="I29" s="26">
        <f t="shared" si="3"/>
        <v>14.21322643679358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</row>
    <row r="30" spans="1:35" s="63" customFormat="1" x14ac:dyDescent="0.2">
      <c r="A30" s="108"/>
      <c r="B30" s="110"/>
      <c r="C30" s="110"/>
      <c r="D30" s="62" t="s">
        <v>15</v>
      </c>
      <c r="E30" s="25">
        <v>2.3187425603564567E-2</v>
      </c>
      <c r="F30" s="25">
        <f t="shared" si="0"/>
        <v>3.4187574986863272E-3</v>
      </c>
      <c r="G30" s="26">
        <f t="shared" si="1"/>
        <v>5261.4724068913074</v>
      </c>
      <c r="H30" s="26">
        <f t="shared" si="2"/>
        <v>4743.9505308036378</v>
      </c>
      <c r="I30" s="26">
        <f t="shared" si="3"/>
        <v>488.48156110566634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</row>
    <row r="31" spans="1:35" ht="12.75" customHeight="1" x14ac:dyDescent="0.2">
      <c r="A31" s="111" t="s">
        <v>35</v>
      </c>
      <c r="B31" s="112" t="s">
        <v>23</v>
      </c>
      <c r="C31" s="112" t="s">
        <v>39</v>
      </c>
      <c r="D31" s="64" t="s">
        <v>13</v>
      </c>
      <c r="E31" s="25">
        <v>3.4053557159548081E-2</v>
      </c>
      <c r="F31" s="25">
        <f t="shared" si="0"/>
        <v>5.0208615603386025E-3</v>
      </c>
      <c r="G31" s="26">
        <f t="shared" si="1"/>
        <v>3582.5919573806732</v>
      </c>
      <c r="H31" s="26">
        <f t="shared" si="2"/>
        <v>3230.2058632120825</v>
      </c>
      <c r="I31" s="26">
        <f t="shared" si="3"/>
        <v>332.61223794574744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</row>
    <row r="32" spans="1:35" s="63" customFormat="1" x14ac:dyDescent="0.2">
      <c r="A32" s="108"/>
      <c r="B32" s="110"/>
      <c r="C32" s="110"/>
      <c r="D32" s="62" t="s">
        <v>15</v>
      </c>
      <c r="E32" s="25">
        <v>9.9084787927594025E-4</v>
      </c>
      <c r="F32" s="25">
        <f t="shared" si="0"/>
        <v>1.4609075950248288E-4</v>
      </c>
      <c r="G32" s="26">
        <f t="shared" si="1"/>
        <v>123126.87199689141</v>
      </c>
      <c r="H32" s="26">
        <f t="shared" si="2"/>
        <v>111016.03212834471</v>
      </c>
      <c r="I32" s="26">
        <f t="shared" si="3"/>
        <v>11431.250037218251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</row>
    <row r="33" spans="1:35" ht="12.75" customHeight="1" x14ac:dyDescent="0.2">
      <c r="A33" s="111" t="s">
        <v>35</v>
      </c>
      <c r="B33" s="112" t="s">
        <v>25</v>
      </c>
      <c r="C33" s="112" t="s">
        <v>40</v>
      </c>
      <c r="D33" s="64" t="s">
        <v>13</v>
      </c>
      <c r="E33" s="25">
        <v>0.18163181222541763</v>
      </c>
      <c r="F33" s="25">
        <f t="shared" si="0"/>
        <v>2.677982155768836E-2</v>
      </c>
      <c r="G33" s="26">
        <f t="shared" si="1"/>
        <v>671.68850271993961</v>
      </c>
      <c r="H33" s="26">
        <f t="shared" si="2"/>
        <v>605.62078114092924</v>
      </c>
      <c r="I33" s="26">
        <f t="shared" si="3"/>
        <v>62.360385650910018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</row>
    <row r="34" spans="1:35" s="63" customFormat="1" x14ac:dyDescent="0.2">
      <c r="A34" s="108"/>
      <c r="B34" s="110"/>
      <c r="C34" s="110"/>
      <c r="D34" s="62" t="s">
        <v>15</v>
      </c>
      <c r="E34" s="25">
        <v>5.2848956456855861E-3</v>
      </c>
      <c r="F34" s="25">
        <f t="shared" si="0"/>
        <v>7.7920580435996236E-4</v>
      </c>
      <c r="G34" s="26">
        <f t="shared" si="1"/>
        <v>23084.656382874233</v>
      </c>
      <c r="H34" s="26">
        <f t="shared" si="2"/>
        <v>20814.034443575129</v>
      </c>
      <c r="I34" s="26">
        <f t="shared" si="3"/>
        <v>2143.2078542737931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</row>
    <row r="35" spans="1:35" ht="12.75" customHeight="1" x14ac:dyDescent="0.2">
      <c r="A35" s="111" t="s">
        <v>35</v>
      </c>
      <c r="B35" s="112" t="s">
        <v>27</v>
      </c>
      <c r="C35" s="112" t="s">
        <v>41</v>
      </c>
      <c r="D35" s="64" t="s">
        <v>13</v>
      </c>
      <c r="E35" s="25">
        <v>0.88545302091372424</v>
      </c>
      <c r="F35" s="25">
        <f t="shared" si="0"/>
        <v>0.1305513258236782</v>
      </c>
      <c r="G35" s="26">
        <f t="shared" si="1"/>
        <v>137.78257809104849</v>
      </c>
      <c r="H35" s="26">
        <f t="shared" si="2"/>
        <v>124.23019336078143</v>
      </c>
      <c r="I35" s="26">
        <f t="shared" si="3"/>
        <v>12.791903793114223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</row>
    <row r="36" spans="1:35" s="63" customFormat="1" x14ac:dyDescent="0.2">
      <c r="A36" s="108"/>
      <c r="B36" s="110"/>
      <c r="C36" s="110"/>
      <c r="D36" s="62" t="s">
        <v>15</v>
      </c>
      <c r="E36" s="25">
        <v>2.5763806226182854E-2</v>
      </c>
      <c r="F36" s="25">
        <f t="shared" si="0"/>
        <v>3.7986194429848077E-3</v>
      </c>
      <c r="G36" s="26">
        <f t="shared" si="1"/>
        <v>4735.3251662021767</v>
      </c>
      <c r="H36" s="26">
        <f t="shared" si="2"/>
        <v>4269.5554777232737</v>
      </c>
      <c r="I36" s="26">
        <f t="shared" si="3"/>
        <v>439.63340499509968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2.75" customHeight="1" x14ac:dyDescent="0.2">
      <c r="A37" s="111" t="s">
        <v>35</v>
      </c>
      <c r="B37" s="112" t="s">
        <v>29</v>
      </c>
      <c r="C37" s="112" t="s">
        <v>42</v>
      </c>
      <c r="D37" s="64" t="s">
        <v>13</v>
      </c>
      <c r="E37" s="25">
        <v>4.7674980023367314E-2</v>
      </c>
      <c r="F37" s="25">
        <f t="shared" si="0"/>
        <v>7.0292061844740433E-3</v>
      </c>
      <c r="G37" s="26">
        <f t="shared" si="1"/>
        <v>2558.9942552719094</v>
      </c>
      <c r="H37" s="26">
        <f t="shared" si="2"/>
        <v>2307.2899022943448</v>
      </c>
      <c r="I37" s="26">
        <f t="shared" si="3"/>
        <v>237.58016996124815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</row>
    <row r="38" spans="1:35" s="63" customFormat="1" x14ac:dyDescent="0.2">
      <c r="A38" s="108"/>
      <c r="B38" s="110"/>
      <c r="C38" s="110"/>
      <c r="D38" s="62" t="s">
        <v>15</v>
      </c>
      <c r="E38" s="25">
        <v>1.3871870309863164E-3</v>
      </c>
      <c r="F38" s="25">
        <f t="shared" si="0"/>
        <v>2.0452706330347604E-4</v>
      </c>
      <c r="G38" s="26">
        <f t="shared" si="1"/>
        <v>87947.765712065288</v>
      </c>
      <c r="H38" s="26">
        <f t="shared" si="2"/>
        <v>79297.165805960496</v>
      </c>
      <c r="I38" s="26">
        <f t="shared" si="3"/>
        <v>8165.1785980130362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</row>
    <row r="39" spans="1:35" ht="12.75" customHeight="1" x14ac:dyDescent="0.2">
      <c r="A39" s="111" t="s">
        <v>35</v>
      </c>
      <c r="B39" s="112" t="s">
        <v>31</v>
      </c>
      <c r="C39" s="112" t="s">
        <v>43</v>
      </c>
      <c r="D39" s="64" t="s">
        <v>13</v>
      </c>
      <c r="E39" s="25">
        <v>0.25428453711558469</v>
      </c>
      <c r="F39" s="25">
        <f t="shared" si="0"/>
        <v>3.74917501807637E-2</v>
      </c>
      <c r="G39" s="26">
        <f t="shared" si="1"/>
        <v>479.77750194281401</v>
      </c>
      <c r="H39" s="26">
        <f t="shared" si="2"/>
        <v>432.58627224352085</v>
      </c>
      <c r="I39" s="26">
        <f t="shared" si="3"/>
        <v>44.54313260779287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</row>
    <row r="40" spans="1:35" s="63" customFormat="1" x14ac:dyDescent="0.2">
      <c r="A40" s="108"/>
      <c r="B40" s="110"/>
      <c r="C40" s="110"/>
      <c r="D40" s="62" t="s">
        <v>15</v>
      </c>
      <c r="E40" s="25">
        <v>7.3988539039598214E-3</v>
      </c>
      <c r="F40" s="25">
        <f t="shared" si="0"/>
        <v>1.0908881261039475E-3</v>
      </c>
      <c r="G40" s="26">
        <f t="shared" si="1"/>
        <v>16489.040273481591</v>
      </c>
      <c r="H40" s="26">
        <f t="shared" si="2"/>
        <v>14867.167459696517</v>
      </c>
      <c r="I40" s="26">
        <f t="shared" si="3"/>
        <v>1530.8627530527092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</row>
    <row r="41" spans="1:35" ht="12.75" customHeight="1" x14ac:dyDescent="0.2">
      <c r="A41" s="111" t="s">
        <v>35</v>
      </c>
      <c r="B41" s="112" t="s">
        <v>33</v>
      </c>
      <c r="C41" s="112" t="s">
        <v>44</v>
      </c>
      <c r="D41" s="64" t="s">
        <v>13</v>
      </c>
      <c r="E41" s="25">
        <v>1.2396342292792142</v>
      </c>
      <c r="F41" s="25">
        <f t="shared" si="0"/>
        <v>0.1827718561531495</v>
      </c>
      <c r="G41" s="26">
        <f t="shared" si="1"/>
        <v>98.416127207891762</v>
      </c>
      <c r="H41" s="26">
        <f t="shared" si="2"/>
        <v>88.735852400558144</v>
      </c>
      <c r="I41" s="26">
        <f t="shared" si="3"/>
        <v>9.137074137938729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</row>
    <row r="42" spans="1:35" s="63" customFormat="1" x14ac:dyDescent="0.2">
      <c r="A42" s="108"/>
      <c r="B42" s="110"/>
      <c r="C42" s="110"/>
      <c r="D42" s="62" t="s">
        <v>15</v>
      </c>
      <c r="E42" s="25">
        <v>3.6069328716656003E-2</v>
      </c>
      <c r="F42" s="25">
        <f t="shared" si="0"/>
        <v>5.3180672201787321E-3</v>
      </c>
      <c r="G42" s="26">
        <f t="shared" si="1"/>
        <v>3382.37511871584</v>
      </c>
      <c r="H42" s="26">
        <f t="shared" si="2"/>
        <v>3049.6824840880522</v>
      </c>
      <c r="I42" s="26">
        <f t="shared" si="3"/>
        <v>314.02386071078541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</row>
    <row r="43" spans="1:35" ht="12.75" customHeight="1" x14ac:dyDescent="0.2">
      <c r="A43" s="111" t="s">
        <v>45</v>
      </c>
      <c r="B43" s="112" t="s">
        <v>11</v>
      </c>
      <c r="C43" s="112" t="s">
        <v>46</v>
      </c>
      <c r="D43" s="64" t="s">
        <v>13</v>
      </c>
      <c r="E43" s="25">
        <v>2.1683291715463755E-2</v>
      </c>
      <c r="F43" s="25">
        <f t="shared" si="0"/>
        <v>3.1969877732803999E-3</v>
      </c>
      <c r="G43" s="26">
        <f t="shared" si="1"/>
        <v>5626.4519981988678</v>
      </c>
      <c r="H43" s="26">
        <f t="shared" si="2"/>
        <v>5073.030490179307</v>
      </c>
      <c r="I43" s="26">
        <f t="shared" si="3"/>
        <v>522.36671467980875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</row>
    <row r="44" spans="1:35" s="63" customFormat="1" x14ac:dyDescent="0.2">
      <c r="A44" s="108"/>
      <c r="B44" s="110"/>
      <c r="C44" s="110"/>
      <c r="D44" s="62" t="s">
        <v>15</v>
      </c>
      <c r="E44" s="25">
        <v>8.4224580137142368E-4</v>
      </c>
      <c r="F44" s="25">
        <f t="shared" si="0"/>
        <v>1.2418084691268955E-4</v>
      </c>
      <c r="G44" s="26">
        <f t="shared" si="1"/>
        <v>144850.82597188154</v>
      </c>
      <c r="H44" s="26">
        <f t="shared" si="2"/>
        <v>130603.20374513909</v>
      </c>
      <c r="I44" s="26">
        <f t="shared" si="3"/>
        <v>13448.128608545909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</row>
    <row r="45" spans="1:35" ht="12.75" customHeight="1" x14ac:dyDescent="0.2">
      <c r="A45" s="111" t="s">
        <v>45</v>
      </c>
      <c r="B45" s="112" t="s">
        <v>17</v>
      </c>
      <c r="C45" s="112" t="s">
        <v>47</v>
      </c>
      <c r="D45" s="64" t="s">
        <v>13</v>
      </c>
      <c r="E45" s="25">
        <v>0.11565239868598598</v>
      </c>
      <c r="F45" s="25">
        <f t="shared" si="0"/>
        <v>1.7051806958164124E-2</v>
      </c>
      <c r="G45" s="26">
        <f t="shared" si="1"/>
        <v>1054.88516784895</v>
      </c>
      <c r="H45" s="26">
        <f t="shared" si="2"/>
        <v>951.12597101134827</v>
      </c>
      <c r="I45" s="26">
        <f t="shared" si="3"/>
        <v>97.936834735302426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</row>
    <row r="46" spans="1:35" s="63" customFormat="1" x14ac:dyDescent="0.2">
      <c r="A46" s="108"/>
      <c r="B46" s="110"/>
      <c r="C46" s="110"/>
      <c r="D46" s="62" t="s">
        <v>15</v>
      </c>
      <c r="E46" s="25">
        <v>4.4922951962288035E-3</v>
      </c>
      <c r="F46" s="25">
        <f t="shared" si="0"/>
        <v>6.6234467555806688E-4</v>
      </c>
      <c r="G46" s="26">
        <f t="shared" si="1"/>
        <v>27157.609789850114</v>
      </c>
      <c r="H46" s="26">
        <f t="shared" si="2"/>
        <v>24486.369482651742</v>
      </c>
      <c r="I46" s="26">
        <f t="shared" si="3"/>
        <v>2521.3458515280136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</row>
    <row r="47" spans="1:35" ht="12.75" customHeight="1" x14ac:dyDescent="0.2">
      <c r="A47" s="111" t="s">
        <v>45</v>
      </c>
      <c r="B47" s="112" t="s">
        <v>21</v>
      </c>
      <c r="C47" s="112" t="s">
        <v>48</v>
      </c>
      <c r="D47" s="64" t="s">
        <v>13</v>
      </c>
      <c r="E47" s="25">
        <v>0.5638041295614743</v>
      </c>
      <c r="F47" s="25">
        <f t="shared" si="0"/>
        <v>8.3127365179871224E-2</v>
      </c>
      <c r="G47" s="26">
        <f t="shared" si="1"/>
        <v>216.3872054198882</v>
      </c>
      <c r="H47" s="26">
        <f t="shared" si="2"/>
        <v>195.10321800153855</v>
      </c>
      <c r="I47" s="26">
        <f t="shared" si="3"/>
        <v>20.089653947126187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</row>
    <row r="48" spans="1:35" s="63" customFormat="1" x14ac:dyDescent="0.2">
      <c r="A48" s="108"/>
      <c r="B48" s="110"/>
      <c r="C48" s="110"/>
      <c r="D48" s="62" t="s">
        <v>15</v>
      </c>
      <c r="E48" s="25">
        <v>2.1899888040539866E-2</v>
      </c>
      <c r="F48" s="25">
        <f t="shared" si="0"/>
        <v>3.2289227678417637E-3</v>
      </c>
      <c r="G48" s="26">
        <f t="shared" si="1"/>
        <v>5570.8047353557386</v>
      </c>
      <c r="H48" s="26">
        <f t="shared" si="2"/>
        <v>5022.8567285994368</v>
      </c>
      <c r="I48" s="26">
        <f t="shared" si="3"/>
        <v>517.20035444398093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</row>
    <row r="49" spans="1:35" ht="12.75" customHeight="1" x14ac:dyDescent="0.2">
      <c r="A49" s="113" t="s">
        <v>45</v>
      </c>
      <c r="B49" s="115" t="s">
        <v>23</v>
      </c>
      <c r="C49" s="112" t="s">
        <v>49</v>
      </c>
      <c r="D49" s="64" t="s">
        <v>13</v>
      </c>
      <c r="E49" s="25">
        <v>2.4092546350515286E-2</v>
      </c>
      <c r="F49" s="25">
        <f t="shared" si="0"/>
        <v>3.5522086369782226E-3</v>
      </c>
      <c r="G49" s="26">
        <f t="shared" si="1"/>
        <v>5063.8067983789806</v>
      </c>
      <c r="H49" s="26">
        <f t="shared" si="2"/>
        <v>4565.7274411613762</v>
      </c>
      <c r="I49" s="26">
        <f t="shared" si="3"/>
        <v>470.13004321182785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</row>
    <row r="50" spans="1:35" s="63" customFormat="1" x14ac:dyDescent="0.2">
      <c r="A50" s="114"/>
      <c r="B50" s="116"/>
      <c r="C50" s="110"/>
      <c r="D50" s="62" t="s">
        <v>15</v>
      </c>
      <c r="E50" s="25">
        <v>9.3582866819047082E-4</v>
      </c>
      <c r="F50" s="25">
        <f t="shared" si="0"/>
        <v>1.3797871879187728E-4</v>
      </c>
      <c r="G50" s="26">
        <f t="shared" si="1"/>
        <v>130365.74337469338</v>
      </c>
      <c r="H50" s="26">
        <f t="shared" si="2"/>
        <v>117542.88337062518</v>
      </c>
      <c r="I50" s="26">
        <f t="shared" si="3"/>
        <v>12103.315747691317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</row>
    <row r="51" spans="1:35" ht="12.75" customHeight="1" x14ac:dyDescent="0.2">
      <c r="A51" s="113" t="s">
        <v>45</v>
      </c>
      <c r="B51" s="115" t="s">
        <v>25</v>
      </c>
      <c r="C51" s="112" t="s">
        <v>50</v>
      </c>
      <c r="D51" s="64" t="s">
        <v>13</v>
      </c>
      <c r="E51" s="25">
        <v>0.1285026652066511</v>
      </c>
      <c r="F51" s="25">
        <f t="shared" si="0"/>
        <v>1.894645217573792E-2</v>
      </c>
      <c r="G51" s="26">
        <f t="shared" si="1"/>
        <v>949.39665106405482</v>
      </c>
      <c r="H51" s="26">
        <f t="shared" si="2"/>
        <v>856.01337391021343</v>
      </c>
      <c r="I51" s="26">
        <f t="shared" si="3"/>
        <v>88.143151261772175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</row>
    <row r="52" spans="1:35" s="63" customFormat="1" x14ac:dyDescent="0.2">
      <c r="A52" s="114"/>
      <c r="B52" s="116"/>
      <c r="C52" s="110"/>
      <c r="D52" s="62" t="s">
        <v>15</v>
      </c>
      <c r="E52" s="25">
        <v>4.9914391069208934E-3</v>
      </c>
      <c r="F52" s="25">
        <f t="shared" si="0"/>
        <v>7.3593852839785217E-4</v>
      </c>
      <c r="G52" s="26">
        <f t="shared" si="1"/>
        <v>24441.8488108651</v>
      </c>
      <c r="H52" s="26">
        <f t="shared" si="2"/>
        <v>22037.732534386567</v>
      </c>
      <c r="I52" s="26">
        <f t="shared" si="3"/>
        <v>2269.2112663752118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</row>
    <row r="53" spans="1:35" ht="12.75" customHeight="1" x14ac:dyDescent="0.2">
      <c r="A53" s="113" t="s">
        <v>45</v>
      </c>
      <c r="B53" s="115" t="s">
        <v>27</v>
      </c>
      <c r="C53" s="112" t="s">
        <v>51</v>
      </c>
      <c r="D53" s="64" t="s">
        <v>13</v>
      </c>
      <c r="E53" s="25">
        <v>0.62644903284608244</v>
      </c>
      <c r="F53" s="25">
        <f t="shared" si="0"/>
        <v>9.2363739088745789E-2</v>
      </c>
      <c r="G53" s="26">
        <f t="shared" si="1"/>
        <v>194.74848487789941</v>
      </c>
      <c r="H53" s="26">
        <f t="shared" si="2"/>
        <v>175.59289620138472</v>
      </c>
      <c r="I53" s="26">
        <f t="shared" si="3"/>
        <v>18.080688552413573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</row>
    <row r="54" spans="1:35" s="63" customFormat="1" x14ac:dyDescent="0.2">
      <c r="A54" s="114"/>
      <c r="B54" s="116"/>
      <c r="C54" s="110"/>
      <c r="D54" s="62" t="s">
        <v>15</v>
      </c>
      <c r="E54" s="25">
        <v>2.4333208933933186E-2</v>
      </c>
      <c r="F54" s="25">
        <f t="shared" si="0"/>
        <v>3.5876919642686264E-3</v>
      </c>
      <c r="G54" s="26">
        <f t="shared" si="1"/>
        <v>5013.7242618201644</v>
      </c>
      <c r="H54" s="26">
        <f t="shared" si="2"/>
        <v>4520.5710557394923</v>
      </c>
      <c r="I54" s="26">
        <f t="shared" si="3"/>
        <v>465.48031899958278</v>
      </c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</row>
    <row r="55" spans="1:35" ht="12.75" customHeight="1" x14ac:dyDescent="0.2">
      <c r="A55" s="113" t="s">
        <v>45</v>
      </c>
      <c r="B55" s="115" t="s">
        <v>29</v>
      </c>
      <c r="C55" s="112" t="s">
        <v>52</v>
      </c>
      <c r="D55" s="64" t="s">
        <v>13</v>
      </c>
      <c r="E55" s="25">
        <v>3.3729564890721403E-2</v>
      </c>
      <c r="F55" s="25">
        <f t="shared" si="0"/>
        <v>4.9730920917695123E-3</v>
      </c>
      <c r="G55" s="26">
        <f t="shared" si="1"/>
        <v>3617.0048559849856</v>
      </c>
      <c r="H55" s="26">
        <f t="shared" si="2"/>
        <v>3261.2338865438396</v>
      </c>
      <c r="I55" s="26">
        <f t="shared" si="3"/>
        <v>335.80717372273415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1:35" s="63" customFormat="1" x14ac:dyDescent="0.2">
      <c r="A56" s="114"/>
      <c r="B56" s="116"/>
      <c r="C56" s="110"/>
      <c r="D56" s="62" t="s">
        <v>15</v>
      </c>
      <c r="E56" s="25">
        <v>1.3101601354666593E-3</v>
      </c>
      <c r="F56" s="25">
        <f t="shared" si="0"/>
        <v>1.9317020630862819E-4</v>
      </c>
      <c r="G56" s="26">
        <f t="shared" si="1"/>
        <v>93118.388124780977</v>
      </c>
      <c r="H56" s="26">
        <f t="shared" si="2"/>
        <v>83959.202407589401</v>
      </c>
      <c r="I56" s="26">
        <f t="shared" si="3"/>
        <v>8645.2255340652246</v>
      </c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1:35" ht="12.75" customHeight="1" x14ac:dyDescent="0.2">
      <c r="A57" s="117" t="s">
        <v>45</v>
      </c>
      <c r="B57" s="118" t="s">
        <v>31</v>
      </c>
      <c r="C57" s="109" t="s">
        <v>53</v>
      </c>
      <c r="D57" s="64" t="s">
        <v>13</v>
      </c>
      <c r="E57" s="25">
        <v>0.17990373128931156</v>
      </c>
      <c r="F57" s="25">
        <f t="shared" si="0"/>
        <v>2.6525033046033087E-2</v>
      </c>
      <c r="G57" s="26">
        <f t="shared" si="1"/>
        <v>678.14046504575344</v>
      </c>
      <c r="H57" s="26">
        <f t="shared" si="2"/>
        <v>611.43812422158101</v>
      </c>
      <c r="I57" s="26">
        <f t="shared" si="3"/>
        <v>62.959393758408694</v>
      </c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1:35" s="63" customFormat="1" x14ac:dyDescent="0.2">
      <c r="A58" s="114"/>
      <c r="B58" s="116"/>
      <c r="C58" s="110"/>
      <c r="D58" s="62" t="s">
        <v>15</v>
      </c>
      <c r="E58" s="25">
        <v>6.9880147496892515E-3</v>
      </c>
      <c r="F58" s="25">
        <f t="shared" si="0"/>
        <v>1.0303139397569931E-3</v>
      </c>
      <c r="G58" s="26">
        <f t="shared" si="1"/>
        <v>17458.463436332215</v>
      </c>
      <c r="H58" s="26">
        <f t="shared" si="2"/>
        <v>15741.237524561831</v>
      </c>
      <c r="I58" s="26">
        <f t="shared" si="3"/>
        <v>1620.8651902680083</v>
      </c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1:35" ht="12.75" customHeight="1" x14ac:dyDescent="0.2">
      <c r="A59" s="113" t="s">
        <v>45</v>
      </c>
      <c r="B59" s="115" t="s">
        <v>33</v>
      </c>
      <c r="C59" s="112" t="s">
        <v>54</v>
      </c>
      <c r="D59" s="64" t="s">
        <v>13</v>
      </c>
      <c r="E59" s="25">
        <v>0.87702864598451558</v>
      </c>
      <c r="F59" s="25">
        <f t="shared" si="0"/>
        <v>0.12930923472424413</v>
      </c>
      <c r="G59" s="26">
        <f t="shared" si="1"/>
        <v>139.10606062707097</v>
      </c>
      <c r="H59" s="26">
        <f t="shared" si="2"/>
        <v>125.42349728670335</v>
      </c>
      <c r="I59" s="26">
        <f t="shared" si="3"/>
        <v>12.914777537438264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1:35" s="63" customFormat="1" x14ac:dyDescent="0.2">
      <c r="A60" s="114"/>
      <c r="B60" s="116"/>
      <c r="C60" s="110"/>
      <c r="D60" s="62" t="s">
        <v>15</v>
      </c>
      <c r="E60" s="25">
        <v>3.4066492507506464E-2</v>
      </c>
      <c r="F60" s="25">
        <f t="shared" si="0"/>
        <v>5.0227687499760773E-3</v>
      </c>
      <c r="G60" s="26">
        <f t="shared" si="1"/>
        <v>3581.2316155858316</v>
      </c>
      <c r="H60" s="26">
        <f t="shared" si="2"/>
        <v>3228.9793255282088</v>
      </c>
      <c r="I60" s="26">
        <f t="shared" si="3"/>
        <v>332.48594214255911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</row>
    <row r="61" spans="1:35" ht="15" x14ac:dyDescent="0.25">
      <c r="A61" s="6"/>
      <c r="B61" s="6"/>
      <c r="C61" s="6"/>
      <c r="D61" s="6"/>
      <c r="E61" s="6"/>
      <c r="F61" s="6"/>
      <c r="G61" s="65"/>
      <c r="H61" s="65"/>
      <c r="I61" s="65"/>
      <c r="J61" s="6"/>
      <c r="K61" s="6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</row>
    <row r="62" spans="1:35" s="53" customFormat="1" ht="20.25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</row>
    <row r="63" spans="1:35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</row>
    <row r="64" spans="1:35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</row>
    <row r="65" spans="1:35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</row>
    <row r="66" spans="1:35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</row>
    <row r="67" spans="1:35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</row>
    <row r="68" spans="1:35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</row>
    <row r="69" spans="1:35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</row>
    <row r="70" spans="1:35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</row>
    <row r="71" spans="1:35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</row>
    <row r="72" spans="1:35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</row>
    <row r="73" spans="1:35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</row>
    <row r="74" spans="1:35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</row>
    <row r="75" spans="1:35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</row>
    <row r="76" spans="1:35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</row>
    <row r="77" spans="1:35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</row>
    <row r="78" spans="1:35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</row>
    <row r="79" spans="1:35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</row>
    <row r="80" spans="1:35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  <row r="81" spans="1:35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</row>
    <row r="82" spans="1:35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</row>
    <row r="83" spans="1:35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</row>
    <row r="84" spans="1:35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</row>
    <row r="85" spans="1:35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</row>
    <row r="86" spans="1:35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</row>
    <row r="87" spans="1:35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1:35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</row>
    <row r="89" spans="1:35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</row>
    <row r="90" spans="1:35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</row>
    <row r="91" spans="1:35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</row>
    <row r="92" spans="1:35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5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</row>
    <row r="94" spans="1:35" ht="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</row>
    <row r="95" spans="1:35" ht="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</row>
    <row r="96" spans="1:35" ht="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</row>
    <row r="97" spans="1:35" ht="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</row>
    <row r="98" spans="1:35" ht="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</row>
    <row r="99" spans="1:35" ht="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</row>
    <row r="100" spans="1:35" ht="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</row>
    <row r="101" spans="1:35" ht="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</row>
    <row r="102" spans="1:35" ht="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</row>
    <row r="103" spans="1:35" ht="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</row>
    <row r="104" spans="1:35" ht="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</row>
    <row r="105" spans="1:35" ht="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</row>
    <row r="106" spans="1:35" ht="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</row>
    <row r="107" spans="1:35" ht="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</row>
    <row r="108" spans="1:35" ht="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</row>
    <row r="109" spans="1:35" ht="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</row>
    <row r="110" spans="1:35" ht="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</row>
    <row r="111" spans="1:35" ht="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</row>
    <row r="112" spans="1:35" ht="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</row>
    <row r="113" spans="1:35" ht="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</row>
    <row r="114" spans="1:35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</row>
    <row r="115" spans="1:35" ht="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</row>
    <row r="116" spans="1:35" ht="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</row>
    <row r="117" spans="1:35" ht="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</row>
    <row r="118" spans="1:35" ht="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</row>
    <row r="119" spans="1:35" ht="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</row>
    <row r="120" spans="1:35" ht="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</row>
    <row r="121" spans="1:35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</row>
    <row r="122" spans="1:35" ht="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</row>
    <row r="123" spans="1:35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35" ht="1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35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35" ht="1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35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35" ht="1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5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5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5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5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5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5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5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5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5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5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5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5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5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5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5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5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5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5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5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5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5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5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5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5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5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5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5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5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5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5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5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5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5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5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5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5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5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5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5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5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5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5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5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5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5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5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5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5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5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5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5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5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5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5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5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5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5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5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5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5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5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5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5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5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5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5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5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5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5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5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5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5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5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5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5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5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5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5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5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5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5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5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5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5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5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5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5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5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5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5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5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5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5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5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5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5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5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5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5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5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5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5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5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5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5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5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5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5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5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5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5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5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5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5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5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5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5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5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5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5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5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5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5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5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5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5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5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5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5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5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5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5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5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5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5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5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5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5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5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5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5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5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5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5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5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5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5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5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5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5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5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5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5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5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5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5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5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5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5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5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5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5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5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5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5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5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5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5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5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5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5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5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5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5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5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5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5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5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5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5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5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5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5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5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5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5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5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5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5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5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5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5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5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5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5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5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5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5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5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5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5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5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5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5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5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5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5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5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5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5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5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5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5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5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5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5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5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5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5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5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5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5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5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5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5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5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5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5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5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5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5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5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5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5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5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5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5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5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5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5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5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5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5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5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5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5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5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5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5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5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5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5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5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5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5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5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5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5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5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5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5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5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5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5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5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5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5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5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5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5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5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5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5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5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5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5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5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5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5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5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5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5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5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5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5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5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5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5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5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5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5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5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5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5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5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5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5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5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5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5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5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5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5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5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5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5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5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5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5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5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5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5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5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5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5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5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5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5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5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5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5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5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5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5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5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5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5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5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5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5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5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5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5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5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5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5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5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5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5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5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5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5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5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5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5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5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5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5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5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5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5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5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5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5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5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5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5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5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5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5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5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5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5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5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5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5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5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5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5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5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5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5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5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5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5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5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5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5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5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5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5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5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5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5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5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5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5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5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5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5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5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5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5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5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5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5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5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5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5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5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5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5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5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5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5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5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5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5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5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5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5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5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5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5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5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5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5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5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5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5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5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5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5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5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5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5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5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5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5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5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5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5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5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5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5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5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5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5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5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5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5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5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5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5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5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5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5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5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5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5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5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5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5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5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5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5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5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5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5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5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5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5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5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5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5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5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5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5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5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5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5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5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5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5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5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5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5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5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5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5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5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5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5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5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5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5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5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5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5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5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5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5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5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5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5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5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5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5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5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5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5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5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5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5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5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5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5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5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5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5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5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5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5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5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5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5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5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5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5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5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5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5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5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5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5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</sheetData>
  <sheetProtection algorithmName="SHA-512" hashValue="jOHaQhQvrQ2v3UrnkubVXjycxsMUeFU81CNYJoq9clz9ZLeNq3FTBWUJMW8D9f7vxZkt2Hjhxd9KD9uOc4T5dA==" saltValue="M7+pnTVW/vEiNZhgN/z1mw==" spinCount="100000" sheet="1" objects="1" scenarios="1"/>
  <mergeCells count="88">
    <mergeCell ref="A1:G1"/>
    <mergeCell ref="A57:A58"/>
    <mergeCell ref="B57:B58"/>
    <mergeCell ref="C57:C58"/>
    <mergeCell ref="A59:A60"/>
    <mergeCell ref="B59:B60"/>
    <mergeCell ref="C59:C60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B31:B32"/>
    <mergeCell ref="C31:C32"/>
    <mergeCell ref="A27:A28"/>
    <mergeCell ref="B27:B28"/>
    <mergeCell ref="C27:C28"/>
    <mergeCell ref="A29:A30"/>
    <mergeCell ref="B29:B30"/>
    <mergeCell ref="C29:C30"/>
    <mergeCell ref="A31:A32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3:A6"/>
    <mergeCell ref="F3:F6"/>
    <mergeCell ref="E3:E6"/>
    <mergeCell ref="D3:D6"/>
    <mergeCell ref="C3:C6"/>
    <mergeCell ref="B3:B6"/>
  </mergeCells>
  <conditionalFormatting sqref="H7:H60">
    <cfRule type="cellIs" dxfId="15" priority="7" operator="lessThan">
      <formula>30</formula>
    </cfRule>
  </conditionalFormatting>
  <conditionalFormatting sqref="I7:I60">
    <cfRule type="cellIs" dxfId="14" priority="1" operator="lessThan">
      <formula>$I$6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09F2B-3B9D-4B36-9D2A-EB2C6F42A1DD}">
  <dimension ref="A1:K61"/>
  <sheetViews>
    <sheetView workbookViewId="0">
      <selection activeCell="M3" sqref="M3"/>
    </sheetView>
  </sheetViews>
  <sheetFormatPr defaultRowHeight="15" x14ac:dyDescent="0.25"/>
  <cols>
    <col min="1" max="1" width="12.85546875" style="6" customWidth="1"/>
    <col min="2" max="2" width="9.140625" style="6"/>
    <col min="3" max="3" width="15.85546875" style="6" customWidth="1"/>
    <col min="4" max="4" width="9.140625" style="6"/>
    <col min="5" max="5" width="9.5703125" style="12" customWidth="1"/>
    <col min="6" max="6" width="9.140625" style="6"/>
    <col min="7" max="7" width="16.5703125" style="6" customWidth="1"/>
    <col min="8" max="8" width="14.7109375" style="6" customWidth="1"/>
    <col min="9" max="9" width="12.85546875" style="6" customWidth="1"/>
    <col min="10" max="10" width="13.42578125" style="6" bestFit="1" customWidth="1"/>
    <col min="11" max="16384" width="9.140625" style="6"/>
  </cols>
  <sheetData>
    <row r="1" spans="1:11" ht="15.75" x14ac:dyDescent="0.25">
      <c r="A1" s="81"/>
      <c r="B1" s="81"/>
      <c r="C1" s="81"/>
      <c r="D1" s="81"/>
      <c r="E1" s="81"/>
      <c r="F1" s="81"/>
      <c r="G1" s="81"/>
    </row>
    <row r="2" spans="1:11" ht="20.25" x14ac:dyDescent="0.25">
      <c r="A2" s="29" t="s">
        <v>136</v>
      </c>
      <c r="B2" s="30"/>
      <c r="C2" s="30"/>
      <c r="D2" s="30"/>
      <c r="E2" s="31"/>
      <c r="F2" s="30"/>
      <c r="G2" s="30"/>
      <c r="H2" s="30"/>
    </row>
    <row r="3" spans="1:11" ht="18.75" x14ac:dyDescent="0.3">
      <c r="A3" s="57" t="s">
        <v>66</v>
      </c>
    </row>
    <row r="4" spans="1:11" ht="54.75" x14ac:dyDescent="0.25">
      <c r="A4" s="86" t="s">
        <v>2</v>
      </c>
      <c r="B4" s="86" t="s">
        <v>3</v>
      </c>
      <c r="C4" s="86" t="s">
        <v>4</v>
      </c>
      <c r="D4" s="86" t="s">
        <v>5</v>
      </c>
      <c r="E4" s="88" t="s">
        <v>6</v>
      </c>
      <c r="F4" s="90" t="s">
        <v>7</v>
      </c>
      <c r="G4" s="19" t="s">
        <v>121</v>
      </c>
      <c r="H4" s="19" t="s">
        <v>122</v>
      </c>
      <c r="I4" s="19" t="s">
        <v>123</v>
      </c>
    </row>
    <row r="5" spans="1:11" ht="15" customHeight="1" x14ac:dyDescent="0.25">
      <c r="A5" s="87"/>
      <c r="B5" s="87"/>
      <c r="C5" s="87"/>
      <c r="D5" s="87"/>
      <c r="E5" s="89"/>
      <c r="F5" s="91"/>
      <c r="G5" s="20">
        <v>122</v>
      </c>
      <c r="H5" s="20">
        <v>110</v>
      </c>
      <c r="I5" s="21">
        <f>1.67/(24.45/165.83)</f>
        <v>11.326629856850717</v>
      </c>
    </row>
    <row r="6" spans="1:11" ht="15" customHeight="1" x14ac:dyDescent="0.25">
      <c r="A6" s="87"/>
      <c r="B6" s="87"/>
      <c r="C6" s="87"/>
      <c r="D6" s="87"/>
      <c r="E6" s="89"/>
      <c r="F6" s="92"/>
      <c r="G6" s="20" t="s">
        <v>8</v>
      </c>
      <c r="H6" s="20" t="s">
        <v>8</v>
      </c>
      <c r="I6" s="20" t="s">
        <v>9</v>
      </c>
    </row>
    <row r="7" spans="1:11" ht="15" customHeight="1" x14ac:dyDescent="0.25">
      <c r="A7" s="22"/>
      <c r="B7" s="22"/>
      <c r="C7" s="22"/>
      <c r="D7" s="22"/>
      <c r="E7" s="32"/>
      <c r="F7" s="24"/>
      <c r="G7" s="24">
        <v>30</v>
      </c>
      <c r="H7" s="24">
        <v>30</v>
      </c>
      <c r="I7" s="24">
        <v>10</v>
      </c>
    </row>
    <row r="8" spans="1:11" x14ac:dyDescent="0.25">
      <c r="A8" s="33" t="s">
        <v>10</v>
      </c>
      <c r="B8" s="33" t="s">
        <v>11</v>
      </c>
      <c r="C8" s="33" t="s">
        <v>12</v>
      </c>
      <c r="D8" s="33" t="s">
        <v>13</v>
      </c>
      <c r="E8" s="34">
        <v>1.4308981820258455E-3</v>
      </c>
      <c r="F8" s="25">
        <f>E8*(24.45/165.83)</f>
        <v>2.1097184194977938E-4</v>
      </c>
      <c r="G8" s="26">
        <f>$G$5/E8</f>
        <v>85261.132855221134</v>
      </c>
      <c r="H8" s="26">
        <f>$H$5/E8</f>
        <v>76874.791918642004</v>
      </c>
      <c r="I8" s="26">
        <f>$I$5/E8</f>
        <v>7915.7483034988791</v>
      </c>
      <c r="J8" s="6" t="s">
        <v>14</v>
      </c>
      <c r="K8" s="12">
        <f>MAX(E8,E10,E12,E14,E16,E18,E20,E22,E24,E26,E28,E30,E32,E34,E36,E38,E40,E42,E44,E46,E48,E50,E52,E54,E56,E58,E60)</f>
        <v>0.31290150610411888</v>
      </c>
    </row>
    <row r="9" spans="1:11" x14ac:dyDescent="0.25">
      <c r="A9" s="33"/>
      <c r="B9" s="33"/>
      <c r="C9" s="33"/>
      <c r="D9" s="33" t="s">
        <v>15</v>
      </c>
      <c r="E9" s="34">
        <v>2.2570155140085754E-4</v>
      </c>
      <c r="F9" s="25">
        <f t="shared" ref="F9:F61" si="0">E9*(24.45/165.83)</f>
        <v>3.3277470492377534E-5</v>
      </c>
      <c r="G9" s="56">
        <f t="shared" ref="G9:G61" si="1">$G$5/E9</f>
        <v>540536.82503635844</v>
      </c>
      <c r="H9" s="26">
        <f t="shared" ref="H9:H61" si="2">$H$5/E9</f>
        <v>487369.26847540517</v>
      </c>
      <c r="I9" s="26">
        <f>$I$5/E9</f>
        <v>50184.102796591069</v>
      </c>
      <c r="J9" s="6" t="s">
        <v>16</v>
      </c>
      <c r="K9" s="12">
        <f>MAX(E9,E11,E13,E15,E17,E19,E21,E23,E25,E27,E29,E31,E33,E35,E37,E39,E41,E43,E45,E47,E49,E51,E53,E55,E57,E59,E61)</f>
        <v>4.935526248511854E-2</v>
      </c>
    </row>
    <row r="10" spans="1:11" x14ac:dyDescent="0.25">
      <c r="A10" s="33" t="s">
        <v>10</v>
      </c>
      <c r="B10" s="33" t="s">
        <v>17</v>
      </c>
      <c r="C10" s="33" t="s">
        <v>18</v>
      </c>
      <c r="D10" s="33" t="s">
        <v>13</v>
      </c>
      <c r="E10" s="34">
        <v>1.2201619935493594E-2</v>
      </c>
      <c r="F10" s="25">
        <f t="shared" si="0"/>
        <v>1.7990086680505237E-3</v>
      </c>
      <c r="G10" s="56">
        <f t="shared" si="1"/>
        <v>9998.6723603077644</v>
      </c>
      <c r="H10" s="26">
        <f t="shared" si="2"/>
        <v>9015.196390441426</v>
      </c>
      <c r="I10" s="26">
        <f t="shared" ref="I10:I61" si="3">$I$5/E10</f>
        <v>928.28902364860608</v>
      </c>
      <c r="J10" s="6" t="s">
        <v>19</v>
      </c>
      <c r="K10" s="12">
        <f>MIN(E8,E10,E12,E14,E16,E18,E20,E22,E24,E26,E28,E30,E32,E34,E36,E38,E40,E42,E44,E46,E48,E50,E52,E54,E56,E58,E60)</f>
        <v>1.0281746910618449E-3</v>
      </c>
    </row>
    <row r="11" spans="1:11" x14ac:dyDescent="0.25">
      <c r="A11" s="33"/>
      <c r="B11" s="33"/>
      <c r="C11" s="33"/>
      <c r="D11" s="33" t="s">
        <v>15</v>
      </c>
      <c r="E11" s="34">
        <v>1.9246125151585335E-3</v>
      </c>
      <c r="F11" s="25">
        <f t="shared" si="0"/>
        <v>2.8376515706220911E-4</v>
      </c>
      <c r="G11" s="56">
        <f t="shared" si="1"/>
        <v>63389.383077949416</v>
      </c>
      <c r="H11" s="26">
        <f t="shared" si="2"/>
        <v>57154.361791593736</v>
      </c>
      <c r="I11" s="26">
        <f t="shared" si="3"/>
        <v>5885.1481883446677</v>
      </c>
      <c r="J11" s="6" t="s">
        <v>20</v>
      </c>
      <c r="K11" s="12">
        <f>MIN(E9,E11,E13,E15,E17,E19,E21,E23,E25,E27,E29,E31,E33,E35,E37,E39,E41,E43,E45,E47,E49,E51,E53,E55,E57,E59,E61)</f>
        <v>8.8106711501951187E-5</v>
      </c>
    </row>
    <row r="12" spans="1:11" x14ac:dyDescent="0.25">
      <c r="A12" s="33" t="s">
        <v>10</v>
      </c>
      <c r="B12" s="33" t="s">
        <v>21</v>
      </c>
      <c r="C12" s="33" t="s">
        <v>22</v>
      </c>
      <c r="D12" s="33" t="s">
        <v>13</v>
      </c>
      <c r="E12" s="34">
        <v>0.25601032317609729</v>
      </c>
      <c r="F12" s="25">
        <f t="shared" si="0"/>
        <v>3.774620033561827E-2</v>
      </c>
      <c r="G12" s="56">
        <f t="shared" si="1"/>
        <v>476.54328343659023</v>
      </c>
      <c r="H12" s="26">
        <f t="shared" si="2"/>
        <v>429.67017359036828</v>
      </c>
      <c r="I12" s="26">
        <f t="shared" si="3"/>
        <v>44.242863788971775</v>
      </c>
    </row>
    <row r="13" spans="1:11" x14ac:dyDescent="0.25">
      <c r="A13" s="33"/>
      <c r="B13" s="33"/>
      <c r="C13" s="33"/>
      <c r="D13" s="33" t="s">
        <v>15</v>
      </c>
      <c r="E13" s="34">
        <v>4.0381578396915169E-2</v>
      </c>
      <c r="F13" s="25">
        <f t="shared" si="0"/>
        <v>5.9538659579362945E-3</v>
      </c>
      <c r="G13" s="56">
        <f t="shared" si="1"/>
        <v>3021.1795784911624</v>
      </c>
      <c r="H13" s="26">
        <f t="shared" si="2"/>
        <v>2724.0143740494086</v>
      </c>
      <c r="I13" s="26">
        <f>$I$5/E13</f>
        <v>280.49002308725954</v>
      </c>
    </row>
    <row r="14" spans="1:11" x14ac:dyDescent="0.25">
      <c r="A14" s="33" t="s">
        <v>10</v>
      </c>
      <c r="B14" s="33" t="s">
        <v>23</v>
      </c>
      <c r="C14" s="33" t="s">
        <v>24</v>
      </c>
      <c r="D14" s="33" t="s">
        <v>13</v>
      </c>
      <c r="E14" s="34">
        <v>1.5898868689176063E-3</v>
      </c>
      <c r="F14" s="25">
        <f t="shared" si="0"/>
        <v>2.3441315772197713E-4</v>
      </c>
      <c r="G14" s="56">
        <f t="shared" si="1"/>
        <v>76735.019569699012</v>
      </c>
      <c r="H14" s="26">
        <f t="shared" si="2"/>
        <v>69187.312726777789</v>
      </c>
      <c r="I14" s="26">
        <f t="shared" si="3"/>
        <v>7124.1734731489905</v>
      </c>
    </row>
    <row r="15" spans="1:11" x14ac:dyDescent="0.25">
      <c r="A15" s="33"/>
      <c r="B15" s="33"/>
      <c r="C15" s="33"/>
      <c r="D15" s="33" t="s">
        <v>15</v>
      </c>
      <c r="E15" s="34">
        <v>2.5077950155650837E-4</v>
      </c>
      <c r="F15" s="25">
        <f t="shared" si="0"/>
        <v>3.697496721375281E-5</v>
      </c>
      <c r="G15" s="56">
        <f t="shared" si="1"/>
        <v>486483.14253272262</v>
      </c>
      <c r="H15" s="26">
        <f t="shared" si="2"/>
        <v>438632.34162786469</v>
      </c>
      <c r="I15" s="26">
        <f t="shared" si="3"/>
        <v>45165.692516931958</v>
      </c>
    </row>
    <row r="16" spans="1:11" x14ac:dyDescent="0.25">
      <c r="A16" s="33" t="s">
        <v>10</v>
      </c>
      <c r="B16" s="33" t="s">
        <v>25</v>
      </c>
      <c r="C16" s="33" t="s">
        <v>26</v>
      </c>
      <c r="D16" s="33" t="s">
        <v>13</v>
      </c>
      <c r="E16" s="34">
        <v>1.3557355483881775E-2</v>
      </c>
      <c r="F16" s="25">
        <f t="shared" si="0"/>
        <v>1.9988985200561382E-3</v>
      </c>
      <c r="G16" s="56">
        <f t="shared" si="1"/>
        <v>8998.8051242769852</v>
      </c>
      <c r="H16" s="26">
        <f t="shared" si="2"/>
        <v>8113.6767513972818</v>
      </c>
      <c r="I16" s="26">
        <f t="shared" si="3"/>
        <v>835.46012128374525</v>
      </c>
    </row>
    <row r="17" spans="1:9" x14ac:dyDescent="0.25">
      <c r="A17" s="33"/>
      <c r="B17" s="33"/>
      <c r="C17" s="33"/>
      <c r="D17" s="33" t="s">
        <v>15</v>
      </c>
      <c r="E17" s="34">
        <v>2.1384583501761491E-3</v>
      </c>
      <c r="F17" s="25">
        <f t="shared" si="0"/>
        <v>3.1529461895801026E-4</v>
      </c>
      <c r="G17" s="56">
        <f t="shared" si="1"/>
        <v>57050.444770154449</v>
      </c>
      <c r="H17" s="26">
        <f t="shared" si="2"/>
        <v>51438.925612434337</v>
      </c>
      <c r="I17" s="26">
        <f t="shared" si="3"/>
        <v>5296.6333695101985</v>
      </c>
    </row>
    <row r="18" spans="1:9" x14ac:dyDescent="0.25">
      <c r="A18" s="33" t="s">
        <v>10</v>
      </c>
      <c r="B18" s="33" t="s">
        <v>27</v>
      </c>
      <c r="C18" s="33" t="s">
        <v>28</v>
      </c>
      <c r="D18" s="33" t="s">
        <v>13</v>
      </c>
      <c r="E18" s="34">
        <v>0.28445591464010811</v>
      </c>
      <c r="F18" s="25">
        <f t="shared" si="0"/>
        <v>4.1940222595131416E-2</v>
      </c>
      <c r="G18" s="56">
        <f t="shared" si="1"/>
        <v>428.88895509293121</v>
      </c>
      <c r="H18" s="26">
        <f t="shared" si="2"/>
        <v>386.70315623133143</v>
      </c>
      <c r="I18" s="26">
        <f t="shared" si="3"/>
        <v>39.818577410074596</v>
      </c>
    </row>
    <row r="19" spans="1:9" x14ac:dyDescent="0.25">
      <c r="A19" s="33"/>
      <c r="B19" s="33"/>
      <c r="C19" s="33"/>
      <c r="D19" s="33" t="s">
        <v>15</v>
      </c>
      <c r="E19" s="34">
        <v>4.4868420441016861E-2</v>
      </c>
      <c r="F19" s="25">
        <f t="shared" si="0"/>
        <v>6.6154066199292172E-3</v>
      </c>
      <c r="G19" s="56">
        <f t="shared" si="1"/>
        <v>2719.0616206420459</v>
      </c>
      <c r="H19" s="26">
        <f t="shared" si="2"/>
        <v>2451.6129366444675</v>
      </c>
      <c r="I19" s="26">
        <f t="shared" si="3"/>
        <v>252.44102077853356</v>
      </c>
    </row>
    <row r="20" spans="1:9" x14ac:dyDescent="0.25">
      <c r="A20" s="33" t="s">
        <v>10</v>
      </c>
      <c r="B20" s="33" t="s">
        <v>29</v>
      </c>
      <c r="C20" s="33" t="s">
        <v>30</v>
      </c>
      <c r="D20" s="33" t="s">
        <v>13</v>
      </c>
      <c r="E20" s="34">
        <v>1.7488755558093666E-3</v>
      </c>
      <c r="F20" s="25">
        <f t="shared" si="0"/>
        <v>2.5785447349417482E-4</v>
      </c>
      <c r="G20" s="56">
        <f t="shared" si="1"/>
        <v>69759.108699726377</v>
      </c>
      <c r="H20" s="26">
        <f t="shared" si="2"/>
        <v>62897.557024343463</v>
      </c>
      <c r="I20" s="26">
        <f t="shared" si="3"/>
        <v>6476.5213392263558</v>
      </c>
    </row>
    <row r="21" spans="1:9" x14ac:dyDescent="0.25">
      <c r="A21" s="33"/>
      <c r="B21" s="33"/>
      <c r="C21" s="33"/>
      <c r="D21" s="33" t="s">
        <v>15</v>
      </c>
      <c r="E21" s="34">
        <v>2.7585745171215923E-4</v>
      </c>
      <c r="F21" s="25">
        <f t="shared" si="0"/>
        <v>4.0672463935128093E-5</v>
      </c>
      <c r="G21" s="56">
        <f t="shared" si="1"/>
        <v>442257.40230247512</v>
      </c>
      <c r="H21" s="26">
        <f t="shared" si="2"/>
        <v>398756.67420714966</v>
      </c>
      <c r="I21" s="26">
        <f t="shared" si="3"/>
        <v>41059.72046993814</v>
      </c>
    </row>
    <row r="22" spans="1:9" x14ac:dyDescent="0.25">
      <c r="A22" s="33" t="s">
        <v>10</v>
      </c>
      <c r="B22" s="33" t="s">
        <v>31</v>
      </c>
      <c r="C22" s="33" t="s">
        <v>32</v>
      </c>
      <c r="D22" s="33" t="s">
        <v>13</v>
      </c>
      <c r="E22" s="34">
        <v>1.4913091032269952E-2</v>
      </c>
      <c r="F22" s="25">
        <f t="shared" si="0"/>
        <v>2.1987883720617518E-3</v>
      </c>
      <c r="G22" s="56">
        <f t="shared" si="1"/>
        <v>8180.7319311608953</v>
      </c>
      <c r="H22" s="26">
        <f t="shared" si="2"/>
        <v>7376.0697739975285</v>
      </c>
      <c r="I22" s="26">
        <f t="shared" si="3"/>
        <v>759.50920116704117</v>
      </c>
    </row>
    <row r="23" spans="1:9" x14ac:dyDescent="0.25">
      <c r="A23" s="33"/>
      <c r="B23" s="33"/>
      <c r="C23" s="33"/>
      <c r="D23" s="33" t="s">
        <v>15</v>
      </c>
      <c r="E23" s="34">
        <v>2.3523041851937635E-3</v>
      </c>
      <c r="F23" s="25">
        <f t="shared" si="0"/>
        <v>3.4682408085381119E-4</v>
      </c>
      <c r="G23" s="56">
        <f t="shared" si="1"/>
        <v>51864.040700140424</v>
      </c>
      <c r="H23" s="26">
        <f t="shared" si="2"/>
        <v>46762.659647667591</v>
      </c>
      <c r="I23" s="26">
        <f t="shared" si="3"/>
        <v>4815.1212450092726</v>
      </c>
    </row>
    <row r="24" spans="1:9" x14ac:dyDescent="0.25">
      <c r="A24" s="33" t="s">
        <v>10</v>
      </c>
      <c r="B24" s="33" t="s">
        <v>33</v>
      </c>
      <c r="C24" s="33" t="s">
        <v>34</v>
      </c>
      <c r="D24" s="33" t="s">
        <v>13</v>
      </c>
      <c r="E24" s="34">
        <v>0.31290150610411888</v>
      </c>
      <c r="F24" s="25">
        <f t="shared" si="0"/>
        <v>4.6134244854644547E-2</v>
      </c>
      <c r="G24" s="56">
        <f t="shared" si="1"/>
        <v>389.89905008448295</v>
      </c>
      <c r="H24" s="26">
        <f t="shared" si="2"/>
        <v>351.54832384666497</v>
      </c>
      <c r="I24" s="26">
        <f t="shared" si="3"/>
        <v>36.198706736431461</v>
      </c>
    </row>
    <row r="25" spans="1:9" x14ac:dyDescent="0.25">
      <c r="A25" s="33"/>
      <c r="B25" s="33"/>
      <c r="C25" s="33"/>
      <c r="D25" s="33" t="s">
        <v>15</v>
      </c>
      <c r="E25" s="34">
        <v>4.935526248511854E-2</v>
      </c>
      <c r="F25" s="25">
        <f t="shared" si="0"/>
        <v>7.2769472819221382E-3</v>
      </c>
      <c r="G25" s="56">
        <f t="shared" si="1"/>
        <v>2471.8742005836784</v>
      </c>
      <c r="H25" s="26">
        <f t="shared" si="2"/>
        <v>2228.7390333131525</v>
      </c>
      <c r="I25" s="26">
        <f t="shared" si="3"/>
        <v>229.49183707139417</v>
      </c>
    </row>
    <row r="26" spans="1:9" x14ac:dyDescent="0.25">
      <c r="A26" s="33" t="s">
        <v>35</v>
      </c>
      <c r="B26" s="33" t="s">
        <v>11</v>
      </c>
      <c r="C26" s="33" t="s">
        <v>36</v>
      </c>
      <c r="D26" s="33" t="s">
        <v>13</v>
      </c>
      <c r="E26" s="34">
        <v>1.0281746910618449E-3</v>
      </c>
      <c r="F26" s="25">
        <f t="shared" si="0"/>
        <v>1.5159423021444916E-4</v>
      </c>
      <c r="G26" s="56">
        <f t="shared" si="1"/>
        <v>118656.87908929639</v>
      </c>
      <c r="H26" s="26">
        <f t="shared" si="2"/>
        <v>106985.71065428363</v>
      </c>
      <c r="I26" s="26">
        <f t="shared" si="3"/>
        <v>11016.250405029099</v>
      </c>
    </row>
    <row r="27" spans="1:9" x14ac:dyDescent="0.25">
      <c r="A27" s="33"/>
      <c r="B27" s="33"/>
      <c r="C27" s="33"/>
      <c r="D27" s="33" t="s">
        <v>15</v>
      </c>
      <c r="E27" s="34">
        <v>9.6144081856539755E-5</v>
      </c>
      <c r="F27" s="25">
        <f t="shared" si="0"/>
        <v>1.4175497807347263E-5</v>
      </c>
      <c r="G27" s="56">
        <f t="shared" si="1"/>
        <v>1268928.8580657605</v>
      </c>
      <c r="H27" s="26">
        <f t="shared" si="2"/>
        <v>1144116.1835019153</v>
      </c>
      <c r="I27" s="26">
        <f t="shared" si="3"/>
        <v>117808.91385235352</v>
      </c>
    </row>
    <row r="28" spans="1:9" x14ac:dyDescent="0.25">
      <c r="A28" s="33" t="s">
        <v>35</v>
      </c>
      <c r="B28" s="33" t="s">
        <v>17</v>
      </c>
      <c r="C28" s="33" t="s">
        <v>37</v>
      </c>
      <c r="D28" s="33" t="s">
        <v>13</v>
      </c>
      <c r="E28" s="34">
        <v>8.7674979011215046E-3</v>
      </c>
      <c r="F28" s="25">
        <f t="shared" si="0"/>
        <v>1.292681201727195E-3</v>
      </c>
      <c r="G28" s="56">
        <f t="shared" si="1"/>
        <v>13915.030419841245</v>
      </c>
      <c r="H28" s="26">
        <f t="shared" si="2"/>
        <v>12546.338903135549</v>
      </c>
      <c r="I28" s="26">
        <f t="shared" si="3"/>
        <v>1291.8885164947526</v>
      </c>
    </row>
    <row r="29" spans="1:9" x14ac:dyDescent="0.25">
      <c r="A29" s="33"/>
      <c r="B29" s="33"/>
      <c r="C29" s="33"/>
      <c r="D29" s="33" t="s">
        <v>15</v>
      </c>
      <c r="E29" s="34">
        <v>8.1984417940877247E-4</v>
      </c>
      <c r="F29" s="25">
        <f t="shared" si="0"/>
        <v>1.20877948420337E-4</v>
      </c>
      <c r="G29" s="56">
        <f t="shared" si="1"/>
        <v>148808.76520704196</v>
      </c>
      <c r="H29" s="26">
        <f t="shared" si="2"/>
        <v>134171.83748175914</v>
      </c>
      <c r="I29" s="26">
        <f t="shared" si="3"/>
        <v>13815.588548812864</v>
      </c>
    </row>
    <row r="30" spans="1:9" x14ac:dyDescent="0.25">
      <c r="A30" s="33" t="s">
        <v>35</v>
      </c>
      <c r="B30" s="33" t="s">
        <v>21</v>
      </c>
      <c r="C30" s="33" t="s">
        <v>38</v>
      </c>
      <c r="D30" s="33" t="s">
        <v>13</v>
      </c>
      <c r="E30" s="34">
        <v>0.18395671910600866</v>
      </c>
      <c r="F30" s="25">
        <f t="shared" si="0"/>
        <v>2.7122606175854255E-2</v>
      </c>
      <c r="G30" s="56">
        <f t="shared" si="1"/>
        <v>663.19947753414272</v>
      </c>
      <c r="H30" s="26">
        <f t="shared" si="2"/>
        <v>597.96674203898112</v>
      </c>
      <c r="I30" s="26">
        <f t="shared" si="3"/>
        <v>61.572254125295224</v>
      </c>
    </row>
    <row r="31" spans="1:9" x14ac:dyDescent="0.25">
      <c r="A31" s="33"/>
      <c r="B31" s="33"/>
      <c r="C31" s="33"/>
      <c r="D31" s="33" t="s">
        <v>15</v>
      </c>
      <c r="E31" s="34">
        <v>1.7201697351179743E-2</v>
      </c>
      <c r="F31" s="25">
        <f t="shared" si="0"/>
        <v>2.5362208299845907E-3</v>
      </c>
      <c r="G31" s="56">
        <f t="shared" si="1"/>
        <v>7092.3233625914754</v>
      </c>
      <c r="H31" s="26">
        <f t="shared" si="2"/>
        <v>6394.717785943134</v>
      </c>
      <c r="I31" s="26">
        <f t="shared" si="3"/>
        <v>658.46001273088916</v>
      </c>
    </row>
    <row r="32" spans="1:9" x14ac:dyDescent="0.25">
      <c r="A32" s="33" t="s">
        <v>35</v>
      </c>
      <c r="B32" s="33" t="s">
        <v>23</v>
      </c>
      <c r="C32" s="33" t="s">
        <v>39</v>
      </c>
      <c r="D32" s="33" t="s">
        <v>13</v>
      </c>
      <c r="E32" s="34">
        <v>1.14241632340205E-3</v>
      </c>
      <c r="F32" s="25">
        <f t="shared" si="0"/>
        <v>1.684380335716102E-4</v>
      </c>
      <c r="G32" s="56">
        <f t="shared" si="1"/>
        <v>106791.19118036675</v>
      </c>
      <c r="H32" s="26">
        <f t="shared" si="2"/>
        <v>96287.139588855265</v>
      </c>
      <c r="I32" s="26">
        <f t="shared" si="3"/>
        <v>9914.6253645261877</v>
      </c>
    </row>
    <row r="33" spans="1:9" x14ac:dyDescent="0.25">
      <c r="A33" s="33"/>
      <c r="B33" s="33"/>
      <c r="C33" s="33"/>
      <c r="D33" s="33" t="s">
        <v>15</v>
      </c>
      <c r="E33" s="34">
        <v>1.0682675761837752E-4</v>
      </c>
      <c r="F33" s="25">
        <f t="shared" si="0"/>
        <v>1.5750553119274741E-5</v>
      </c>
      <c r="G33" s="56">
        <f t="shared" si="1"/>
        <v>1142035.9722591843</v>
      </c>
      <c r="H33" s="26">
        <f t="shared" si="2"/>
        <v>1029704.5651517236</v>
      </c>
      <c r="I33" s="26">
        <f t="shared" si="3"/>
        <v>106028.02246711815</v>
      </c>
    </row>
    <row r="34" spans="1:9" x14ac:dyDescent="0.25">
      <c r="A34" s="33" t="s">
        <v>35</v>
      </c>
      <c r="B34" s="33" t="s">
        <v>25</v>
      </c>
      <c r="C34" s="33" t="s">
        <v>40</v>
      </c>
      <c r="D34" s="33" t="s">
        <v>13</v>
      </c>
      <c r="E34" s="34">
        <v>9.7416643345794515E-3</v>
      </c>
      <c r="F34" s="25">
        <f t="shared" si="0"/>
        <v>1.4363124463635504E-3</v>
      </c>
      <c r="G34" s="56">
        <f t="shared" si="1"/>
        <v>12523.527377857117</v>
      </c>
      <c r="H34" s="26">
        <f t="shared" si="2"/>
        <v>11291.705012821991</v>
      </c>
      <c r="I34" s="26">
        <f t="shared" si="3"/>
        <v>1162.6996648452771</v>
      </c>
    </row>
    <row r="35" spans="1:9" x14ac:dyDescent="0.25">
      <c r="A35" s="33"/>
      <c r="B35" s="33"/>
      <c r="C35" s="33"/>
      <c r="D35" s="33" t="s">
        <v>15</v>
      </c>
      <c r="E35" s="34">
        <v>9.1093797712085852E-4</v>
      </c>
      <c r="F35" s="25">
        <f t="shared" si="0"/>
        <v>1.3430883157815226E-4</v>
      </c>
      <c r="G35" s="56">
        <f t="shared" si="1"/>
        <v>133927.88868633771</v>
      </c>
      <c r="H35" s="26">
        <f t="shared" si="2"/>
        <v>120754.6537335832</v>
      </c>
      <c r="I35" s="26">
        <f t="shared" si="3"/>
        <v>12434.029693931576</v>
      </c>
    </row>
    <row r="36" spans="1:9" x14ac:dyDescent="0.25">
      <c r="A36" s="33" t="s">
        <v>35</v>
      </c>
      <c r="B36" s="33" t="s">
        <v>27</v>
      </c>
      <c r="C36" s="33" t="s">
        <v>41</v>
      </c>
      <c r="D36" s="33" t="s">
        <v>13</v>
      </c>
      <c r="E36" s="34">
        <v>0.20439635456223187</v>
      </c>
      <c r="F36" s="25">
        <f t="shared" si="0"/>
        <v>3.0136229084282512E-2</v>
      </c>
      <c r="G36" s="56">
        <f t="shared" si="1"/>
        <v>596.87952978072838</v>
      </c>
      <c r="H36" s="26">
        <f t="shared" si="2"/>
        <v>538.17006783508293</v>
      </c>
      <c r="I36" s="26">
        <f t="shared" si="3"/>
        <v>55.415028712765697</v>
      </c>
    </row>
    <row r="37" spans="1:9" x14ac:dyDescent="0.25">
      <c r="A37" s="33"/>
      <c r="B37" s="33"/>
      <c r="C37" s="33"/>
      <c r="D37" s="33" t="s">
        <v>15</v>
      </c>
      <c r="E37" s="34">
        <v>1.9112997056866383E-2</v>
      </c>
      <c r="F37" s="25">
        <f t="shared" si="0"/>
        <v>2.8180231444273232E-3</v>
      </c>
      <c r="G37" s="56">
        <f t="shared" si="1"/>
        <v>6383.0910263323276</v>
      </c>
      <c r="H37" s="26">
        <f t="shared" si="2"/>
        <v>5755.2460073488201</v>
      </c>
      <c r="I37" s="26">
        <f t="shared" si="3"/>
        <v>592.6140114578003</v>
      </c>
    </row>
    <row r="38" spans="1:9" x14ac:dyDescent="0.25">
      <c r="A38" s="33" t="s">
        <v>35</v>
      </c>
      <c r="B38" s="33" t="s">
        <v>29</v>
      </c>
      <c r="C38" s="33" t="s">
        <v>42</v>
      </c>
      <c r="D38" s="33" t="s">
        <v>13</v>
      </c>
      <c r="E38" s="34">
        <v>1.2566579557422549E-3</v>
      </c>
      <c r="F38" s="25">
        <f t="shared" si="0"/>
        <v>1.8528183692877119E-4</v>
      </c>
      <c r="G38" s="56">
        <f t="shared" si="1"/>
        <v>97082.901073060682</v>
      </c>
      <c r="H38" s="26">
        <f t="shared" si="2"/>
        <v>87533.763262595705</v>
      </c>
      <c r="I38" s="26">
        <f t="shared" si="3"/>
        <v>9013.2957859328981</v>
      </c>
    </row>
    <row r="39" spans="1:9" x14ac:dyDescent="0.25">
      <c r="A39" s="33"/>
      <c r="B39" s="33"/>
      <c r="C39" s="33"/>
      <c r="D39" s="33" t="s">
        <v>15</v>
      </c>
      <c r="E39" s="34">
        <v>1.1750943338021526E-4</v>
      </c>
      <c r="F39" s="25">
        <f t="shared" si="0"/>
        <v>1.7325608431202211E-5</v>
      </c>
      <c r="G39" s="56">
        <f t="shared" si="1"/>
        <v>1038214.5202356222</v>
      </c>
      <c r="H39" s="26">
        <f t="shared" si="2"/>
        <v>936095.0592288397</v>
      </c>
      <c r="I39" s="26">
        <f t="shared" si="3"/>
        <v>96389.111333743786</v>
      </c>
    </row>
    <row r="40" spans="1:9" x14ac:dyDescent="0.25">
      <c r="A40" s="33" t="s">
        <v>35</v>
      </c>
      <c r="B40" s="33" t="s">
        <v>31</v>
      </c>
      <c r="C40" s="33" t="s">
        <v>43</v>
      </c>
      <c r="D40" s="33" t="s">
        <v>13</v>
      </c>
      <c r="E40" s="34">
        <v>1.0715830768037395E-2</v>
      </c>
      <c r="F40" s="25">
        <f t="shared" si="0"/>
        <v>1.5799436909999052E-3</v>
      </c>
      <c r="G40" s="56">
        <f t="shared" si="1"/>
        <v>11385.024888961017</v>
      </c>
      <c r="H40" s="26">
        <f t="shared" si="2"/>
        <v>10265.18637529272</v>
      </c>
      <c r="I40" s="26">
        <f t="shared" si="3"/>
        <v>1056.9996953138884</v>
      </c>
    </row>
    <row r="41" spans="1:9" x14ac:dyDescent="0.25">
      <c r="A41" s="33"/>
      <c r="B41" s="33"/>
      <c r="C41" s="33"/>
      <c r="D41" s="33" t="s">
        <v>15</v>
      </c>
      <c r="E41" s="34">
        <v>1.0020317748329443E-3</v>
      </c>
      <c r="F41" s="25">
        <f t="shared" si="0"/>
        <v>1.4773971473596746E-4</v>
      </c>
      <c r="G41" s="56">
        <f t="shared" si="1"/>
        <v>121752.62607848884</v>
      </c>
      <c r="H41" s="26">
        <f t="shared" si="2"/>
        <v>109776.95793962109</v>
      </c>
      <c r="I41" s="26">
        <f t="shared" si="3"/>
        <v>11303.663358119615</v>
      </c>
    </row>
    <row r="42" spans="1:9" x14ac:dyDescent="0.25">
      <c r="A42" s="33" t="s">
        <v>35</v>
      </c>
      <c r="B42" s="33" t="s">
        <v>33</v>
      </c>
      <c r="C42" s="33" t="s">
        <v>44</v>
      </c>
      <c r="D42" s="33" t="s">
        <v>13</v>
      </c>
      <c r="E42" s="34">
        <v>0.22483599001845503</v>
      </c>
      <c r="F42" s="25">
        <f t="shared" si="0"/>
        <v>3.3149851992710755E-2</v>
      </c>
      <c r="G42" s="56">
        <f t="shared" si="1"/>
        <v>542.61775434611684</v>
      </c>
      <c r="H42" s="26">
        <f t="shared" si="2"/>
        <v>489.24551621371188</v>
      </c>
      <c r="I42" s="26">
        <f t="shared" si="3"/>
        <v>50.377298829787001</v>
      </c>
    </row>
    <row r="43" spans="1:9" x14ac:dyDescent="0.25">
      <c r="A43" s="33"/>
      <c r="B43" s="33"/>
      <c r="C43" s="33"/>
      <c r="D43" s="33" t="s">
        <v>15</v>
      </c>
      <c r="E43" s="34">
        <v>2.1024296762553019E-2</v>
      </c>
      <c r="F43" s="25">
        <f t="shared" si="0"/>
        <v>3.0998254588700553E-3</v>
      </c>
      <c r="G43" s="56">
        <f t="shared" si="1"/>
        <v>5802.8100239384803</v>
      </c>
      <c r="H43" s="26">
        <f t="shared" si="2"/>
        <v>5232.0418248625647</v>
      </c>
      <c r="I43" s="26">
        <f t="shared" si="3"/>
        <v>538.74001041618214</v>
      </c>
    </row>
    <row r="44" spans="1:9" x14ac:dyDescent="0.25">
      <c r="A44" s="33" t="s">
        <v>45</v>
      </c>
      <c r="B44" s="33" t="s">
        <v>11</v>
      </c>
      <c r="C44" s="33" t="s">
        <v>46</v>
      </c>
      <c r="D44" s="33" t="s">
        <v>13</v>
      </c>
      <c r="E44" s="34">
        <v>1.0684982941118711E-3</v>
      </c>
      <c r="F44" s="25">
        <f t="shared" si="0"/>
        <v>1.5753954827856989E-4</v>
      </c>
      <c r="G44" s="56">
        <f t="shared" si="1"/>
        <v>114178.93755404225</v>
      </c>
      <c r="H44" s="26">
        <f t="shared" si="2"/>
        <v>102948.22238479219</v>
      </c>
      <c r="I44" s="26">
        <f>$I$5/E44</f>
        <v>10600.512812484496</v>
      </c>
    </row>
    <row r="45" spans="1:9" x14ac:dyDescent="0.25">
      <c r="A45" s="33"/>
      <c r="B45" s="33"/>
      <c r="C45" s="33"/>
      <c r="D45" s="33" t="s">
        <v>15</v>
      </c>
      <c r="E45" s="34">
        <v>8.8106711501951187E-5</v>
      </c>
      <c r="F45" s="25">
        <f t="shared" si="0"/>
        <v>1.2990466720272003E-5</v>
      </c>
      <c r="G45" s="56">
        <f t="shared" si="1"/>
        <v>1384684.5253928041</v>
      </c>
      <c r="H45" s="26">
        <f t="shared" si="2"/>
        <v>1248486.0474853152</v>
      </c>
      <c r="I45" s="26">
        <f t="shared" si="3"/>
        <v>128555.81219371558</v>
      </c>
    </row>
    <row r="46" spans="1:9" x14ac:dyDescent="0.25">
      <c r="A46" s="33" t="s">
        <v>45</v>
      </c>
      <c r="B46" s="33" t="s">
        <v>17</v>
      </c>
      <c r="C46" s="33" t="s">
        <v>47</v>
      </c>
      <c r="D46" s="33" t="s">
        <v>13</v>
      </c>
      <c r="E46" s="34">
        <v>9.1113471595988225E-3</v>
      </c>
      <c r="F46" s="25">
        <f t="shared" si="0"/>
        <v>1.3433783878200034E-3</v>
      </c>
      <c r="G46" s="56">
        <f t="shared" si="1"/>
        <v>13389.897000189785</v>
      </c>
      <c r="H46" s="26">
        <f t="shared" si="2"/>
        <v>12072.85795099079</v>
      </c>
      <c r="I46" s="26">
        <f t="shared" si="3"/>
        <v>1243.134484774635</v>
      </c>
    </row>
    <row r="47" spans="1:9" x14ac:dyDescent="0.25">
      <c r="A47" s="33"/>
      <c r="B47" s="33"/>
      <c r="C47" s="33"/>
      <c r="D47" s="33" t="s">
        <v>15</v>
      </c>
      <c r="E47" s="34">
        <v>7.5130755005290274E-4</v>
      </c>
      <c r="F47" s="25">
        <f t="shared" si="0"/>
        <v>1.107728975384036E-4</v>
      </c>
      <c r="G47" s="56">
        <f t="shared" si="1"/>
        <v>162383.56714425332</v>
      </c>
      <c r="H47" s="26">
        <f t="shared" si="2"/>
        <v>146411.41299891693</v>
      </c>
      <c r="I47" s="26">
        <f t="shared" si="3"/>
        <v>15075.889835065762</v>
      </c>
    </row>
    <row r="48" spans="1:9" x14ac:dyDescent="0.25">
      <c r="A48" s="33" t="s">
        <v>45</v>
      </c>
      <c r="B48" s="33" t="s">
        <v>21</v>
      </c>
      <c r="C48" s="33" t="s">
        <v>48</v>
      </c>
      <c r="D48" s="33" t="s">
        <v>13</v>
      </c>
      <c r="E48" s="34">
        <v>0.19117124965621621</v>
      </c>
      <c r="F48" s="25">
        <f t="shared" si="0"/>
        <v>2.8186317639115274E-2</v>
      </c>
      <c r="G48" s="56">
        <f t="shared" si="1"/>
        <v>638.1712742862378</v>
      </c>
      <c r="H48" s="26">
        <f t="shared" si="2"/>
        <v>575.40032927447669</v>
      </c>
      <c r="I48" s="26">
        <f t="shared" si="3"/>
        <v>59.248604992745655</v>
      </c>
    </row>
    <row r="49" spans="1:9" x14ac:dyDescent="0.25">
      <c r="A49" s="33"/>
      <c r="B49" s="33"/>
      <c r="C49" s="33"/>
      <c r="D49" s="33" t="s">
        <v>15</v>
      </c>
      <c r="E49" s="34">
        <v>1.5763684634543949E-2</v>
      </c>
      <c r="F49" s="25">
        <f t="shared" si="0"/>
        <v>2.3242000199879364E-3</v>
      </c>
      <c r="G49" s="56">
        <f t="shared" si="1"/>
        <v>7739.3073274666867</v>
      </c>
      <c r="H49" s="26">
        <f t="shared" si="2"/>
        <v>6978.0639837814388</v>
      </c>
      <c r="I49" s="26">
        <f t="shared" si="3"/>
        <v>718.52679874285002</v>
      </c>
    </row>
    <row r="50" spans="1:9" x14ac:dyDescent="0.25">
      <c r="A50" s="33" t="s">
        <v>45</v>
      </c>
      <c r="B50" s="33" t="s">
        <v>23</v>
      </c>
      <c r="C50" s="33" t="s">
        <v>49</v>
      </c>
      <c r="D50" s="33" t="s">
        <v>13</v>
      </c>
      <c r="E50" s="34">
        <v>1.1872203267909681E-3</v>
      </c>
      <c r="F50" s="25">
        <f t="shared" si="0"/>
        <v>1.7504394253174435E-4</v>
      </c>
      <c r="G50" s="56">
        <f t="shared" si="1"/>
        <v>102761.04379863801</v>
      </c>
      <c r="H50" s="26">
        <f t="shared" si="2"/>
        <v>92653.400146312953</v>
      </c>
      <c r="I50" s="26">
        <f t="shared" si="3"/>
        <v>9540.4615312360456</v>
      </c>
    </row>
    <row r="51" spans="1:9" x14ac:dyDescent="0.25">
      <c r="A51" s="33"/>
      <c r="B51" s="33"/>
      <c r="C51" s="33"/>
      <c r="D51" s="33" t="s">
        <v>15</v>
      </c>
      <c r="E51" s="34">
        <v>9.7896346113279109E-5</v>
      </c>
      <c r="F51" s="25">
        <f t="shared" si="0"/>
        <v>1.4433851911413338E-5</v>
      </c>
      <c r="G51" s="56">
        <f t="shared" si="1"/>
        <v>1246216.0728535235</v>
      </c>
      <c r="H51" s="26">
        <f t="shared" si="2"/>
        <v>1123637.4427367835</v>
      </c>
      <c r="I51" s="26">
        <f t="shared" si="3"/>
        <v>115700.23097434401</v>
      </c>
    </row>
    <row r="52" spans="1:9" x14ac:dyDescent="0.25">
      <c r="A52" s="33" t="s">
        <v>45</v>
      </c>
      <c r="B52" s="33" t="s">
        <v>25</v>
      </c>
      <c r="C52" s="33" t="s">
        <v>50</v>
      </c>
      <c r="D52" s="33" t="s">
        <v>13</v>
      </c>
      <c r="E52" s="34">
        <v>1.0123719066220917E-2</v>
      </c>
      <c r="F52" s="25">
        <f t="shared" si="0"/>
        <v>1.4926426531333377E-3</v>
      </c>
      <c r="G52" s="56">
        <f t="shared" si="1"/>
        <v>12050.907300170804</v>
      </c>
      <c r="H52" s="26">
        <f t="shared" si="2"/>
        <v>10865.572155891708</v>
      </c>
      <c r="I52" s="26">
        <f t="shared" si="3"/>
        <v>1118.8210362971713</v>
      </c>
    </row>
    <row r="53" spans="1:9" x14ac:dyDescent="0.25">
      <c r="A53" s="33"/>
      <c r="B53" s="33"/>
      <c r="C53" s="33"/>
      <c r="D53" s="33" t="s">
        <v>15</v>
      </c>
      <c r="E53" s="34">
        <v>8.347861667254477E-4</v>
      </c>
      <c r="F53" s="25">
        <f t="shared" si="0"/>
        <v>1.2308099726489292E-4</v>
      </c>
      <c r="G53" s="56">
        <f t="shared" si="1"/>
        <v>146145.21042982794</v>
      </c>
      <c r="H53" s="26">
        <f t="shared" si="2"/>
        <v>131770.27169902521</v>
      </c>
      <c r="I53" s="26">
        <f t="shared" si="3"/>
        <v>13568.300851559181</v>
      </c>
    </row>
    <row r="54" spans="1:9" x14ac:dyDescent="0.25">
      <c r="A54" s="33" t="s">
        <v>45</v>
      </c>
      <c r="B54" s="33" t="s">
        <v>27</v>
      </c>
      <c r="C54" s="33" t="s">
        <v>51</v>
      </c>
      <c r="D54" s="33" t="s">
        <v>13</v>
      </c>
      <c r="E54" s="34">
        <v>0.21241249961801803</v>
      </c>
      <c r="F54" s="25">
        <f t="shared" si="0"/>
        <v>3.1318130710128081E-2</v>
      </c>
      <c r="G54" s="56">
        <f t="shared" si="1"/>
        <v>574.35414685761396</v>
      </c>
      <c r="H54" s="26">
        <f t="shared" si="2"/>
        <v>517.86029634702902</v>
      </c>
      <c r="I54" s="26">
        <f t="shared" si="3"/>
        <v>53.323744493471082</v>
      </c>
    </row>
    <row r="55" spans="1:9" x14ac:dyDescent="0.25">
      <c r="A55" s="33"/>
      <c r="B55" s="33"/>
      <c r="C55" s="33"/>
      <c r="D55" s="33" t="s">
        <v>15</v>
      </c>
      <c r="E55" s="34">
        <v>1.7515205149493278E-2</v>
      </c>
      <c r="F55" s="25">
        <f t="shared" si="0"/>
        <v>2.5824444666532631E-3</v>
      </c>
      <c r="G55" s="56">
        <f t="shared" si="1"/>
        <v>6965.3765947200172</v>
      </c>
      <c r="H55" s="26">
        <f t="shared" si="2"/>
        <v>6280.2575854032939</v>
      </c>
      <c r="I55" s="26">
        <f t="shared" si="3"/>
        <v>646.67411886856496</v>
      </c>
    </row>
    <row r="56" spans="1:9" x14ac:dyDescent="0.25">
      <c r="A56" s="33" t="s">
        <v>45</v>
      </c>
      <c r="B56" s="33" t="s">
        <v>29</v>
      </c>
      <c r="C56" s="33" t="s">
        <v>52</v>
      </c>
      <c r="D56" s="33" t="s">
        <v>13</v>
      </c>
      <c r="E56" s="34">
        <v>1.3059423594700649E-3</v>
      </c>
      <c r="F56" s="25">
        <f t="shared" si="0"/>
        <v>1.9254833678491879E-4</v>
      </c>
      <c r="G56" s="56">
        <f t="shared" si="1"/>
        <v>93419.130726034549</v>
      </c>
      <c r="H56" s="26">
        <f t="shared" si="2"/>
        <v>84230.363769375414</v>
      </c>
      <c r="I56" s="26">
        <f t="shared" si="3"/>
        <v>8673.1468465782236</v>
      </c>
    </row>
    <row r="57" spans="1:9" x14ac:dyDescent="0.25">
      <c r="A57" s="33"/>
      <c r="B57" s="33"/>
      <c r="C57" s="33"/>
      <c r="D57" s="33" t="s">
        <v>15</v>
      </c>
      <c r="E57" s="34">
        <v>1.07685980724607E-4</v>
      </c>
      <c r="F57" s="25">
        <f t="shared" si="0"/>
        <v>1.5877237102554669E-5</v>
      </c>
      <c r="G57" s="56">
        <f t="shared" si="1"/>
        <v>1132923.7025941126</v>
      </c>
      <c r="H57" s="26">
        <f t="shared" si="2"/>
        <v>1021488.5843061671</v>
      </c>
      <c r="I57" s="26">
        <f t="shared" si="3"/>
        <v>105182.02815849456</v>
      </c>
    </row>
    <row r="58" spans="1:9" x14ac:dyDescent="0.25">
      <c r="A58" s="33" t="s">
        <v>45</v>
      </c>
      <c r="B58" s="33" t="s">
        <v>31</v>
      </c>
      <c r="C58" s="33" t="s">
        <v>53</v>
      </c>
      <c r="D58" s="33" t="s">
        <v>13</v>
      </c>
      <c r="E58" s="34">
        <v>1.1136090972843009E-2</v>
      </c>
      <c r="F58" s="25">
        <f t="shared" si="0"/>
        <v>1.6419069184466714E-3</v>
      </c>
      <c r="G58" s="56">
        <f t="shared" si="1"/>
        <v>10955.370272882548</v>
      </c>
      <c r="H58" s="26">
        <f t="shared" si="2"/>
        <v>9877.7928689924611</v>
      </c>
      <c r="I58" s="26">
        <f t="shared" si="3"/>
        <v>1017.1100329974283</v>
      </c>
    </row>
    <row r="59" spans="1:9" x14ac:dyDescent="0.25">
      <c r="A59" s="33"/>
      <c r="B59" s="33"/>
      <c r="C59" s="33"/>
      <c r="D59" s="33" t="s">
        <v>15</v>
      </c>
      <c r="E59" s="34">
        <v>9.1826478339799243E-4</v>
      </c>
      <c r="F59" s="25">
        <f t="shared" si="0"/>
        <v>1.3538909699138221E-4</v>
      </c>
      <c r="G59" s="56">
        <f t="shared" si="1"/>
        <v>132859.28220893451</v>
      </c>
      <c r="H59" s="26">
        <f t="shared" si="2"/>
        <v>119791.15609002292</v>
      </c>
      <c r="I59" s="26">
        <f t="shared" si="3"/>
        <v>12334.818955962894</v>
      </c>
    </row>
    <row r="60" spans="1:9" x14ac:dyDescent="0.25">
      <c r="A60" s="33" t="s">
        <v>45</v>
      </c>
      <c r="B60" s="33" t="s">
        <v>33</v>
      </c>
      <c r="C60" s="33" t="s">
        <v>54</v>
      </c>
      <c r="D60" s="33" t="s">
        <v>13</v>
      </c>
      <c r="E60" s="34">
        <v>0.2336537495798198</v>
      </c>
      <c r="F60" s="25">
        <f t="shared" si="0"/>
        <v>3.4449943781140885E-2</v>
      </c>
      <c r="G60" s="56">
        <f t="shared" si="1"/>
        <v>522.14013350692187</v>
      </c>
      <c r="H60" s="26">
        <f t="shared" si="2"/>
        <v>470.78208758820824</v>
      </c>
      <c r="I60" s="26">
        <f t="shared" si="3"/>
        <v>48.476131357700993</v>
      </c>
    </row>
    <row r="61" spans="1:9" x14ac:dyDescent="0.25">
      <c r="A61" s="33"/>
      <c r="B61" s="33"/>
      <c r="C61" s="33"/>
      <c r="D61" s="33" t="s">
        <v>15</v>
      </c>
      <c r="E61" s="34">
        <v>1.9266725664442604E-2</v>
      </c>
      <c r="F61" s="25">
        <f t="shared" si="0"/>
        <v>2.8406889133185888E-3</v>
      </c>
      <c r="G61" s="56">
        <f t="shared" si="1"/>
        <v>6332.1605406545623</v>
      </c>
      <c r="H61" s="26">
        <f t="shared" si="2"/>
        <v>5709.3250776393588</v>
      </c>
      <c r="I61" s="26">
        <f t="shared" si="3"/>
        <v>587.88556260778637</v>
      </c>
    </row>
  </sheetData>
  <sheetProtection algorithmName="SHA-512" hashValue="yICbQhKxPLZsxzPAP447cNS3UNNjHC9q0VnaNtlCcXVp4myH3pLrcEAveU2hV9wZKveiDxXfw4f/yj6n1fQ6UA==" saltValue="fjl9GU46olthDzSyXFRa3Q==" spinCount="100000" sheet="1" objects="1" scenarios="1"/>
  <mergeCells count="7">
    <mergeCell ref="A1:G1"/>
    <mergeCell ref="F4:F6"/>
    <mergeCell ref="A4:A6"/>
    <mergeCell ref="B4:B6"/>
    <mergeCell ref="C4:C6"/>
    <mergeCell ref="D4:D6"/>
    <mergeCell ref="E4:E6"/>
  </mergeCells>
  <conditionalFormatting sqref="G9:G61">
    <cfRule type="cellIs" dxfId="13" priority="4" operator="lessThan">
      <formula>10</formula>
    </cfRule>
  </conditionalFormatting>
  <conditionalFormatting sqref="I8:I61">
    <cfRule type="cellIs" dxfId="12" priority="1" operator="lessThan">
      <formula>$I$7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ED07-A799-4A6F-9AAE-A9F02B546790}">
  <dimension ref="A1:K43"/>
  <sheetViews>
    <sheetView workbookViewId="0">
      <selection activeCell="M13" sqref="M13"/>
    </sheetView>
  </sheetViews>
  <sheetFormatPr defaultRowHeight="15" x14ac:dyDescent="0.25"/>
  <cols>
    <col min="1" max="1" width="12.85546875" style="6" customWidth="1"/>
    <col min="2" max="2" width="9.140625" style="6"/>
    <col min="3" max="3" width="20.140625" style="6" customWidth="1"/>
    <col min="4" max="4" width="9.140625" style="6"/>
    <col min="5" max="5" width="9.140625" style="12"/>
    <col min="6" max="6" width="9.140625" style="6"/>
    <col min="7" max="7" width="16.5703125" style="6" customWidth="1"/>
    <col min="8" max="8" width="18.7109375" style="6" customWidth="1"/>
    <col min="9" max="9" width="14.42578125" style="6" customWidth="1"/>
    <col min="10" max="10" width="13.28515625" style="6" customWidth="1"/>
    <col min="11" max="16384" width="9.140625" style="6"/>
  </cols>
  <sheetData>
    <row r="1" spans="1:11" ht="15.75" x14ac:dyDescent="0.25">
      <c r="A1" s="81"/>
      <c r="B1" s="81"/>
      <c r="C1" s="81"/>
      <c r="D1" s="81"/>
      <c r="E1" s="81"/>
      <c r="F1" s="81"/>
      <c r="G1" s="81"/>
    </row>
    <row r="2" spans="1:11" ht="20.25" x14ac:dyDescent="0.25">
      <c r="A2" s="29" t="s">
        <v>137</v>
      </c>
      <c r="B2" s="30"/>
      <c r="C2" s="30"/>
      <c r="D2" s="30"/>
      <c r="E2" s="31"/>
      <c r="F2" s="30"/>
      <c r="G2" s="30"/>
      <c r="H2" s="30"/>
    </row>
    <row r="3" spans="1:11" ht="20.25" x14ac:dyDescent="0.25">
      <c r="A3" s="55" t="s">
        <v>67</v>
      </c>
      <c r="B3" s="30"/>
      <c r="C3" s="30"/>
      <c r="D3" s="30"/>
      <c r="E3" s="31"/>
      <c r="F3" s="30"/>
      <c r="G3" s="30"/>
      <c r="H3" s="30"/>
    </row>
    <row r="4" spans="1:11" ht="46.5" customHeight="1" x14ac:dyDescent="0.25">
      <c r="A4" s="86" t="s">
        <v>2</v>
      </c>
      <c r="B4" s="86" t="s">
        <v>3</v>
      </c>
      <c r="C4" s="86" t="s">
        <v>4</v>
      </c>
      <c r="D4" s="86" t="s">
        <v>5</v>
      </c>
      <c r="E4" s="88" t="s">
        <v>6</v>
      </c>
      <c r="F4" s="90" t="s">
        <v>7</v>
      </c>
      <c r="G4" s="19" t="s">
        <v>121</v>
      </c>
      <c r="H4" s="19" t="s">
        <v>122</v>
      </c>
      <c r="I4" s="19" t="s">
        <v>123</v>
      </c>
    </row>
    <row r="5" spans="1:11" ht="15.75" customHeight="1" x14ac:dyDescent="0.25">
      <c r="A5" s="87"/>
      <c r="B5" s="87"/>
      <c r="C5" s="87"/>
      <c r="D5" s="87"/>
      <c r="E5" s="89"/>
      <c r="F5" s="91"/>
      <c r="G5" s="20">
        <v>122</v>
      </c>
      <c r="H5" s="20">
        <v>110</v>
      </c>
      <c r="I5" s="21">
        <f>1.67/(24.45/165.83)</f>
        <v>11.326629856850717</v>
      </c>
    </row>
    <row r="6" spans="1:11" ht="15.75" customHeight="1" x14ac:dyDescent="0.25">
      <c r="A6" s="87"/>
      <c r="B6" s="87"/>
      <c r="C6" s="87"/>
      <c r="D6" s="87"/>
      <c r="E6" s="89"/>
      <c r="F6" s="92"/>
      <c r="G6" s="20" t="s">
        <v>8</v>
      </c>
      <c r="H6" s="20" t="s">
        <v>8</v>
      </c>
      <c r="I6" s="20" t="s">
        <v>9</v>
      </c>
    </row>
    <row r="7" spans="1:11" ht="15.75" customHeight="1" x14ac:dyDescent="0.25">
      <c r="A7" s="22"/>
      <c r="B7" s="22"/>
      <c r="C7" s="22"/>
      <c r="D7" s="22"/>
      <c r="E7" s="32"/>
      <c r="F7" s="24"/>
      <c r="G7" s="24">
        <v>30</v>
      </c>
      <c r="H7" s="24">
        <v>30</v>
      </c>
      <c r="I7" s="24">
        <v>10</v>
      </c>
    </row>
    <row r="8" spans="1:11" x14ac:dyDescent="0.25">
      <c r="A8" s="67" t="s">
        <v>10</v>
      </c>
      <c r="B8" s="67" t="s">
        <v>11</v>
      </c>
      <c r="C8" s="67" t="s">
        <v>12</v>
      </c>
      <c r="D8" s="67" t="s">
        <v>13</v>
      </c>
      <c r="E8" s="34">
        <v>2.4929972005288928E-3</v>
      </c>
      <c r="F8" s="25">
        <f>E8*(24.45/165.83)</f>
        <v>3.6756788007556788E-4</v>
      </c>
      <c r="G8" s="26">
        <f>$G$5/E8</f>
        <v>48937.078619309134</v>
      </c>
      <c r="H8" s="26">
        <f>$H$5/E8</f>
        <v>44123.595476426264</v>
      </c>
      <c r="I8" s="26">
        <f>$I$5/E8</f>
        <v>4543.3784901353911</v>
      </c>
      <c r="J8" s="6" t="s">
        <v>14</v>
      </c>
      <c r="K8" s="12">
        <f>MAX(E8,E10,E12,E14,E16,E18,E20,E22,E24,E26,E28,E30,E32,E34,E36,E38,E40,E42)</f>
        <v>0.58168529487413378</v>
      </c>
    </row>
    <row r="9" spans="1:11" x14ac:dyDescent="0.25">
      <c r="A9" s="67"/>
      <c r="B9" s="67"/>
      <c r="C9" s="67"/>
      <c r="D9" s="67" t="s">
        <v>15</v>
      </c>
      <c r="E9" s="34">
        <v>6.4947572481149213E-4</v>
      </c>
      <c r="F9" s="25">
        <f t="shared" ref="F9:F43" si="0">E9*(24.45/165.83)</f>
        <v>9.5758797995784727E-5</v>
      </c>
      <c r="G9" s="56">
        <f t="shared" ref="G9:G43" si="1">$G$5/E9</f>
        <v>187843.81823571626</v>
      </c>
      <c r="H9" s="26">
        <f t="shared" ref="H9:H43" si="2">$H$5/E9</f>
        <v>169367.37709777695</v>
      </c>
      <c r="I9" s="26">
        <f t="shared" ref="I9:I43" si="3">$I$5/E9</f>
        <v>17439.650820110681</v>
      </c>
      <c r="J9" s="6" t="s">
        <v>16</v>
      </c>
      <c r="K9" s="12">
        <f>MAX(E9,E11,E13,E15,E17,E19,E21,E23,E25,E27,E29,E31,E33,E35,E37,E39,E41,E43)</f>
        <v>0.13982701531587638</v>
      </c>
    </row>
    <row r="10" spans="1:11" x14ac:dyDescent="0.25">
      <c r="A10" s="67" t="s">
        <v>10</v>
      </c>
      <c r="B10" s="67" t="s">
        <v>17</v>
      </c>
      <c r="C10" s="67" t="s">
        <v>18</v>
      </c>
      <c r="D10" s="67" t="s">
        <v>13</v>
      </c>
      <c r="E10" s="34">
        <v>2.0700280125739906E-2</v>
      </c>
      <c r="F10" s="25">
        <f t="shared" si="0"/>
        <v>3.0520523974814006E-3</v>
      </c>
      <c r="G10" s="56">
        <f t="shared" si="1"/>
        <v>5893.6400502280285</v>
      </c>
      <c r="H10" s="26">
        <f t="shared" si="2"/>
        <v>5313.9377502055995</v>
      </c>
      <c r="I10" s="26">
        <f>$I$5/E10</f>
        <v>547.17278162658977</v>
      </c>
      <c r="J10" s="6" t="s">
        <v>19</v>
      </c>
      <c r="K10" s="12">
        <f>MIN(E8,E10,E12,E14,E16,E18,E20,E22,E24,E26,E28,E30,E32,E34,E36,E38,E40,E42)</f>
        <v>2.4929972005288928E-3</v>
      </c>
    </row>
    <row r="11" spans="1:11" x14ac:dyDescent="0.25">
      <c r="A11" s="67"/>
      <c r="B11" s="67"/>
      <c r="C11" s="67"/>
      <c r="D11" s="67" t="s">
        <v>15</v>
      </c>
      <c r="E11" s="34">
        <v>5.3928377599516027E-3</v>
      </c>
      <c r="F11" s="25">
        <f t="shared" si="0"/>
        <v>7.9512080583016742E-4</v>
      </c>
      <c r="G11" s="56">
        <f t="shared" si="1"/>
        <v>22622.597866006425</v>
      </c>
      <c r="H11" s="26">
        <f t="shared" si="2"/>
        <v>20397.424305415629</v>
      </c>
      <c r="I11" s="26">
        <f t="shared" si="3"/>
        <v>2100.3097740052108</v>
      </c>
      <c r="J11" s="6" t="s">
        <v>20</v>
      </c>
      <c r="K11" s="12">
        <f>MIN(E9,E11,E13,E15,E17,E19,E21,E23,E25,E27,E29,E31,E33,E35,E37,E39,E41,E43)</f>
        <v>5.366360448828128E-4</v>
      </c>
    </row>
    <row r="12" spans="1:11" x14ac:dyDescent="0.25">
      <c r="A12" s="67" t="s">
        <v>10</v>
      </c>
      <c r="B12" s="67" t="s">
        <v>21</v>
      </c>
      <c r="C12" s="67" t="s">
        <v>22</v>
      </c>
      <c r="D12" s="67" t="s">
        <v>13</v>
      </c>
      <c r="E12" s="34">
        <v>0.35781512628714696</v>
      </c>
      <c r="F12" s="25">
        <f t="shared" si="0"/>
        <v>5.2756315731295557E-2</v>
      </c>
      <c r="G12" s="56">
        <f t="shared" si="1"/>
        <v>340.9581961107337</v>
      </c>
      <c r="H12" s="26">
        <f t="shared" si="2"/>
        <v>307.42132436213694</v>
      </c>
      <c r="I12" s="26">
        <f t="shared" si="3"/>
        <v>31.654977737752446</v>
      </c>
    </row>
    <row r="13" spans="1:11" x14ac:dyDescent="0.25">
      <c r="A13" s="67"/>
      <c r="B13" s="67"/>
      <c r="C13" s="67"/>
      <c r="D13" s="67" t="s">
        <v>15</v>
      </c>
      <c r="E13" s="34">
        <v>9.3218010210584276E-2</v>
      </c>
      <c r="F13" s="25">
        <f t="shared" si="0"/>
        <v>1.3744077366271394E-2</v>
      </c>
      <c r="G13" s="56">
        <f t="shared" si="1"/>
        <v>1308.7599673539023</v>
      </c>
      <c r="H13" s="26">
        <f t="shared" si="2"/>
        <v>1180.0294787617152</v>
      </c>
      <c r="I13" s="26">
        <f t="shared" si="3"/>
        <v>121.50688296460392</v>
      </c>
    </row>
    <row r="14" spans="1:11" x14ac:dyDescent="0.25">
      <c r="A14" s="67" t="s">
        <v>10</v>
      </c>
      <c r="B14" s="67" t="s">
        <v>23</v>
      </c>
      <c r="C14" s="67" t="s">
        <v>24</v>
      </c>
      <c r="D14" s="67" t="s">
        <v>13</v>
      </c>
      <c r="E14" s="34">
        <v>3.7394958007933394E-3</v>
      </c>
      <c r="F14" s="25">
        <f t="shared" si="0"/>
        <v>5.5135182011335185E-4</v>
      </c>
      <c r="G14" s="56">
        <f t="shared" si="1"/>
        <v>32624.71907953942</v>
      </c>
      <c r="H14" s="26">
        <f t="shared" si="2"/>
        <v>29415.730317617508</v>
      </c>
      <c r="I14" s="26">
        <f t="shared" si="3"/>
        <v>3028.9189934235937</v>
      </c>
    </row>
    <row r="15" spans="1:11" x14ac:dyDescent="0.25">
      <c r="A15" s="67"/>
      <c r="B15" s="67"/>
      <c r="C15" s="67"/>
      <c r="D15" s="67" t="s">
        <v>15</v>
      </c>
      <c r="E15" s="34">
        <v>9.7421358721723819E-4</v>
      </c>
      <c r="F15" s="25">
        <f t="shared" si="0"/>
        <v>1.4363819699367709E-4</v>
      </c>
      <c r="G15" s="56">
        <f t="shared" si="1"/>
        <v>125229.21215714417</v>
      </c>
      <c r="H15" s="26">
        <f t="shared" si="2"/>
        <v>112911.5847318513</v>
      </c>
      <c r="I15" s="26">
        <f t="shared" si="3"/>
        <v>11626.433880073786</v>
      </c>
    </row>
    <row r="16" spans="1:11" x14ac:dyDescent="0.25">
      <c r="A16" s="67" t="s">
        <v>10</v>
      </c>
      <c r="B16" s="67" t="s">
        <v>25</v>
      </c>
      <c r="C16" s="67" t="s">
        <v>26</v>
      </c>
      <c r="D16" s="67" t="s">
        <v>13</v>
      </c>
      <c r="E16" s="34">
        <v>3.1050420188609856E-2</v>
      </c>
      <c r="F16" s="25">
        <f t="shared" si="0"/>
        <v>4.5780785962221005E-3</v>
      </c>
      <c r="G16" s="56">
        <f t="shared" si="1"/>
        <v>3929.0933668186863</v>
      </c>
      <c r="H16" s="26">
        <f t="shared" si="2"/>
        <v>3542.6251668037335</v>
      </c>
      <c r="I16" s="26">
        <f t="shared" si="3"/>
        <v>364.78185441772655</v>
      </c>
    </row>
    <row r="17" spans="1:9" x14ac:dyDescent="0.25">
      <c r="A17" s="67"/>
      <c r="B17" s="67"/>
      <c r="C17" s="67"/>
      <c r="D17" s="67" t="s">
        <v>15</v>
      </c>
      <c r="E17" s="34">
        <v>8.0892566399274023E-3</v>
      </c>
      <c r="F17" s="25">
        <f t="shared" si="0"/>
        <v>1.192681208745251E-3</v>
      </c>
      <c r="G17" s="56">
        <f t="shared" si="1"/>
        <v>15081.731910670953</v>
      </c>
      <c r="H17" s="26">
        <f t="shared" si="2"/>
        <v>13598.282870277089</v>
      </c>
      <c r="I17" s="26">
        <f t="shared" si="3"/>
        <v>1400.206516003474</v>
      </c>
    </row>
    <row r="18" spans="1:9" x14ac:dyDescent="0.25">
      <c r="A18" s="67" t="s">
        <v>10</v>
      </c>
      <c r="B18" s="67" t="s">
        <v>27</v>
      </c>
      <c r="C18" s="67" t="s">
        <v>28</v>
      </c>
      <c r="D18" s="67" t="s">
        <v>13</v>
      </c>
      <c r="E18" s="34">
        <v>0.53672268943072032</v>
      </c>
      <c r="F18" s="25">
        <f t="shared" si="0"/>
        <v>7.9134473596943311E-2</v>
      </c>
      <c r="G18" s="56">
        <f t="shared" si="1"/>
        <v>227.30546407382252</v>
      </c>
      <c r="H18" s="26">
        <f t="shared" si="2"/>
        <v>204.947549574758</v>
      </c>
      <c r="I18" s="26">
        <f t="shared" si="3"/>
        <v>21.103318491834969</v>
      </c>
    </row>
    <row r="19" spans="1:9" x14ac:dyDescent="0.25">
      <c r="A19" s="67"/>
      <c r="B19" s="67"/>
      <c r="C19" s="67"/>
      <c r="D19" s="67" t="s">
        <v>15</v>
      </c>
      <c r="E19" s="34">
        <v>0.13982701531587638</v>
      </c>
      <c r="F19" s="25">
        <f t="shared" si="0"/>
        <v>2.0616116049407086E-2</v>
      </c>
      <c r="G19" s="56">
        <f t="shared" si="1"/>
        <v>872.50664490260169</v>
      </c>
      <c r="H19" s="26">
        <f t="shared" si="2"/>
        <v>786.68631917447692</v>
      </c>
      <c r="I19" s="26">
        <f t="shared" si="3"/>
        <v>81.004588643069297</v>
      </c>
    </row>
    <row r="20" spans="1:9" x14ac:dyDescent="0.25">
      <c r="A20" s="67" t="s">
        <v>35</v>
      </c>
      <c r="B20" s="67" t="s">
        <v>11</v>
      </c>
      <c r="C20" s="67" t="s">
        <v>36</v>
      </c>
      <c r="D20" s="67" t="s">
        <v>13</v>
      </c>
      <c r="E20" s="34">
        <v>2.7018418268252137E-3</v>
      </c>
      <c r="F20" s="25">
        <f t="shared" si="0"/>
        <v>3.9835996300956682E-4</v>
      </c>
      <c r="G20" s="56">
        <f t="shared" si="1"/>
        <v>45154.382757985324</v>
      </c>
      <c r="H20" s="26">
        <f t="shared" si="2"/>
        <v>40712.968060478568</v>
      </c>
      <c r="I20" s="26">
        <f t="shared" si="3"/>
        <v>4192.1883599529656</v>
      </c>
    </row>
    <row r="21" spans="1:9" x14ac:dyDescent="0.25">
      <c r="A21" s="67"/>
      <c r="B21" s="67"/>
      <c r="C21" s="67"/>
      <c r="D21" s="67" t="s">
        <v>15</v>
      </c>
      <c r="E21" s="34">
        <v>5.4335014156246786E-4</v>
      </c>
      <c r="F21" s="25">
        <f t="shared" si="0"/>
        <v>8.0111626130388577E-5</v>
      </c>
      <c r="G21" s="56">
        <f t="shared" si="1"/>
        <v>224532.93128658165</v>
      </c>
      <c r="H21" s="26">
        <f t="shared" si="2"/>
        <v>202447.72493052442</v>
      </c>
      <c r="I21" s="26">
        <f t="shared" si="3"/>
        <v>20845.913142268902</v>
      </c>
    </row>
    <row r="22" spans="1:9" x14ac:dyDescent="0.25">
      <c r="A22" s="67" t="s">
        <v>35</v>
      </c>
      <c r="B22" s="67" t="s">
        <v>17</v>
      </c>
      <c r="C22" s="67" t="s">
        <v>37</v>
      </c>
      <c r="D22" s="67" t="s">
        <v>13</v>
      </c>
      <c r="E22" s="34">
        <v>2.2434394494649804E-2</v>
      </c>
      <c r="F22" s="25">
        <f t="shared" si="0"/>
        <v>3.3077304793715711E-3</v>
      </c>
      <c r="G22" s="56">
        <f t="shared" si="1"/>
        <v>5438.0785730185316</v>
      </c>
      <c r="H22" s="26">
        <f t="shared" si="2"/>
        <v>4903.1855986232658</v>
      </c>
      <c r="I22" s="26">
        <f t="shared" si="3"/>
        <v>504.87789450042493</v>
      </c>
    </row>
    <row r="23" spans="1:9" x14ac:dyDescent="0.25">
      <c r="A23" s="67"/>
      <c r="B23" s="67"/>
      <c r="C23" s="67"/>
      <c r="D23" s="67" t="s">
        <v>15</v>
      </c>
      <c r="E23" s="34">
        <v>4.5116376922995916E-3</v>
      </c>
      <c r="F23" s="25">
        <f t="shared" si="0"/>
        <v>6.6519653607142852E-4</v>
      </c>
      <c r="G23" s="56">
        <f t="shared" si="1"/>
        <v>27041.178463471948</v>
      </c>
      <c r="H23" s="26">
        <f t="shared" si="2"/>
        <v>24381.390417884544</v>
      </c>
      <c r="I23" s="26">
        <f t="shared" si="3"/>
        <v>2510.5362241704097</v>
      </c>
    </row>
    <row r="24" spans="1:9" x14ac:dyDescent="0.25">
      <c r="A24" s="67" t="s">
        <v>35</v>
      </c>
      <c r="B24" s="67" t="s">
        <v>21</v>
      </c>
      <c r="C24" s="67" t="s">
        <v>38</v>
      </c>
      <c r="D24" s="67" t="s">
        <v>13</v>
      </c>
      <c r="E24" s="34">
        <v>0.38779019658275593</v>
      </c>
      <c r="F24" s="25">
        <f t="shared" si="0"/>
        <v>5.717584457847423E-2</v>
      </c>
      <c r="G24" s="56">
        <f t="shared" si="1"/>
        <v>314.60310517149634</v>
      </c>
      <c r="H24" s="26">
        <f t="shared" si="2"/>
        <v>283.6585374497098</v>
      </c>
      <c r="I24" s="26">
        <f t="shared" si="3"/>
        <v>29.208138722077184</v>
      </c>
    </row>
    <row r="25" spans="1:9" x14ac:dyDescent="0.25">
      <c r="A25" s="67"/>
      <c r="B25" s="67"/>
      <c r="C25" s="67"/>
      <c r="D25" s="67" t="s">
        <v>15</v>
      </c>
      <c r="E25" s="34">
        <v>7.7986007958640038E-2</v>
      </c>
      <c r="F25" s="25">
        <f t="shared" si="0"/>
        <v>1.1498268676287456E-2</v>
      </c>
      <c r="G25" s="56">
        <f t="shared" si="1"/>
        <v>1564.3831912091568</v>
      </c>
      <c r="H25" s="26">
        <f t="shared" si="2"/>
        <v>1410.5094346967808</v>
      </c>
      <c r="I25" s="26">
        <f t="shared" si="3"/>
        <v>145.23925705823802</v>
      </c>
    </row>
    <row r="26" spans="1:9" x14ac:dyDescent="0.25">
      <c r="A26" s="67" t="s">
        <v>35</v>
      </c>
      <c r="B26" s="67" t="s">
        <v>23</v>
      </c>
      <c r="C26" s="67" t="s">
        <v>39</v>
      </c>
      <c r="D26" s="67" t="s">
        <v>13</v>
      </c>
      <c r="E26" s="34">
        <v>4.0527627402378204E-3</v>
      </c>
      <c r="F26" s="25">
        <f t="shared" si="0"/>
        <v>5.9753994451435021E-4</v>
      </c>
      <c r="G26" s="56">
        <f t="shared" si="1"/>
        <v>30102.921838656883</v>
      </c>
      <c r="H26" s="26">
        <f t="shared" si="2"/>
        <v>27141.978706985716</v>
      </c>
      <c r="I26" s="26">
        <f t="shared" si="3"/>
        <v>2794.792239968644</v>
      </c>
    </row>
    <row r="27" spans="1:9" x14ac:dyDescent="0.25">
      <c r="A27" s="67"/>
      <c r="B27" s="67"/>
      <c r="C27" s="67"/>
      <c r="D27" s="67" t="s">
        <v>15</v>
      </c>
      <c r="E27" s="34">
        <v>8.1502521234370169E-4</v>
      </c>
      <c r="F27" s="25">
        <f t="shared" si="0"/>
        <v>1.2016743919558285E-4</v>
      </c>
      <c r="G27" s="56">
        <f t="shared" si="1"/>
        <v>149688.62085772111</v>
      </c>
      <c r="H27" s="26">
        <f t="shared" si="2"/>
        <v>134965.14995368297</v>
      </c>
      <c r="I27" s="26">
        <f t="shared" si="3"/>
        <v>13897.27542817927</v>
      </c>
    </row>
    <row r="28" spans="1:9" x14ac:dyDescent="0.25">
      <c r="A28" s="67" t="s">
        <v>35</v>
      </c>
      <c r="B28" s="67" t="s">
        <v>25</v>
      </c>
      <c r="C28" s="67" t="s">
        <v>40</v>
      </c>
      <c r="D28" s="67" t="s">
        <v>13</v>
      </c>
      <c r="E28" s="34">
        <v>3.3651591741974705E-2</v>
      </c>
      <c r="F28" s="25">
        <f t="shared" si="0"/>
        <v>4.9615957190573563E-3</v>
      </c>
      <c r="G28" s="56">
        <f t="shared" si="1"/>
        <v>3625.3857153456875</v>
      </c>
      <c r="H28" s="26">
        <f t="shared" si="2"/>
        <v>3268.7903990821774</v>
      </c>
      <c r="I28" s="26">
        <f t="shared" si="3"/>
        <v>336.58526300028331</v>
      </c>
    </row>
    <row r="29" spans="1:9" x14ac:dyDescent="0.25">
      <c r="A29" s="67"/>
      <c r="B29" s="67"/>
      <c r="C29" s="67"/>
      <c r="D29" s="67" t="s">
        <v>15</v>
      </c>
      <c r="E29" s="34">
        <v>6.7674565384493865E-3</v>
      </c>
      <c r="F29" s="25">
        <f t="shared" si="0"/>
        <v>9.9779480410714283E-4</v>
      </c>
      <c r="G29" s="56">
        <f t="shared" si="1"/>
        <v>18027.452308981301</v>
      </c>
      <c r="H29" s="26">
        <f t="shared" si="2"/>
        <v>16254.260278589698</v>
      </c>
      <c r="I29" s="26">
        <f t="shared" si="3"/>
        <v>1673.6908161136066</v>
      </c>
    </row>
    <row r="30" spans="1:9" x14ac:dyDescent="0.25">
      <c r="A30" s="67" t="s">
        <v>35</v>
      </c>
      <c r="B30" s="67" t="s">
        <v>27</v>
      </c>
      <c r="C30" s="67" t="s">
        <v>41</v>
      </c>
      <c r="D30" s="67" t="s">
        <v>13</v>
      </c>
      <c r="E30" s="34">
        <v>0.58168529487413378</v>
      </c>
      <c r="F30" s="25">
        <f t="shared" si="0"/>
        <v>8.5763766867711325E-2</v>
      </c>
      <c r="G30" s="56">
        <f t="shared" si="1"/>
        <v>209.73540344766425</v>
      </c>
      <c r="H30" s="26">
        <f t="shared" si="2"/>
        <v>189.10569163313991</v>
      </c>
      <c r="I30" s="26">
        <f t="shared" si="3"/>
        <v>19.472092481384795</v>
      </c>
    </row>
    <row r="31" spans="1:9" x14ac:dyDescent="0.25">
      <c r="A31" s="67"/>
      <c r="B31" s="67"/>
      <c r="C31" s="67"/>
      <c r="D31" s="67" t="s">
        <v>15</v>
      </c>
      <c r="E31" s="34">
        <v>0.11697901193796004</v>
      </c>
      <c r="F31" s="25">
        <f t="shared" si="0"/>
        <v>1.724740301443118E-2</v>
      </c>
      <c r="G31" s="56">
        <f t="shared" si="1"/>
        <v>1042.9221274727713</v>
      </c>
      <c r="H31" s="26">
        <f t="shared" si="2"/>
        <v>940.3396231311873</v>
      </c>
      <c r="I31" s="26">
        <f t="shared" si="3"/>
        <v>96.826171372158697</v>
      </c>
    </row>
    <row r="32" spans="1:9" x14ac:dyDescent="0.25">
      <c r="A32" s="67" t="s">
        <v>45</v>
      </c>
      <c r="B32" s="67" t="s">
        <v>11</v>
      </c>
      <c r="C32" s="67" t="s">
        <v>46</v>
      </c>
      <c r="D32" s="67" t="s">
        <v>13</v>
      </c>
      <c r="E32" s="34">
        <v>2.5904420607593373E-3</v>
      </c>
      <c r="F32" s="25">
        <f t="shared" si="0"/>
        <v>3.8193516484089605E-4</v>
      </c>
      <c r="G32" s="56">
        <f t="shared" si="1"/>
        <v>47096.208731353785</v>
      </c>
      <c r="H32" s="26">
        <f t="shared" si="2"/>
        <v>42463.794757778007</v>
      </c>
      <c r="I32" s="26">
        <f t="shared" si="3"/>
        <v>4372.469868532994</v>
      </c>
    </row>
    <row r="33" spans="1:9" x14ac:dyDescent="0.25">
      <c r="A33" s="67"/>
      <c r="B33" s="67"/>
      <c r="C33" s="67"/>
      <c r="D33" s="67" t="s">
        <v>15</v>
      </c>
      <c r="E33" s="34">
        <v>5.366360448828128E-4</v>
      </c>
      <c r="F33" s="25">
        <f t="shared" si="0"/>
        <v>7.9121698711842077E-5</v>
      </c>
      <c r="G33" s="56">
        <f t="shared" si="1"/>
        <v>227342.16451420364</v>
      </c>
      <c r="H33" s="26">
        <f t="shared" si="2"/>
        <v>204980.64013575739</v>
      </c>
      <c r="I33" s="26">
        <f t="shared" si="3"/>
        <v>21106.725805800383</v>
      </c>
    </row>
    <row r="34" spans="1:9" x14ac:dyDescent="0.25">
      <c r="A34" s="67" t="s">
        <v>45</v>
      </c>
      <c r="B34" s="67" t="s">
        <v>17</v>
      </c>
      <c r="C34" s="67" t="s">
        <v>47</v>
      </c>
      <c r="D34" s="67" t="s">
        <v>13</v>
      </c>
      <c r="E34" s="34">
        <v>2.1509400931473594E-2</v>
      </c>
      <c r="F34" s="25">
        <f t="shared" si="0"/>
        <v>3.1713492900833943E-3</v>
      </c>
      <c r="G34" s="56">
        <f t="shared" si="1"/>
        <v>5671.9385346285362</v>
      </c>
      <c r="H34" s="26">
        <f t="shared" si="2"/>
        <v>5114.0429410585157</v>
      </c>
      <c r="I34" s="26">
        <f t="shared" si="3"/>
        <v>526.58974059463674</v>
      </c>
    </row>
    <row r="35" spans="1:9" x14ac:dyDescent="0.25">
      <c r="A35" s="67"/>
      <c r="B35" s="67"/>
      <c r="C35" s="67"/>
      <c r="D35" s="67" t="s">
        <v>15</v>
      </c>
      <c r="E35" s="34">
        <v>4.4558880580718944E-3</v>
      </c>
      <c r="F35" s="25">
        <f t="shared" si="0"/>
        <v>6.5697680166349761E-4</v>
      </c>
      <c r="G35" s="56">
        <f t="shared" si="1"/>
        <v>27379.502898192324</v>
      </c>
      <c r="H35" s="26">
        <f t="shared" si="2"/>
        <v>24686.437039353736</v>
      </c>
      <c r="I35" s="26">
        <f t="shared" si="3"/>
        <v>2541.9466802655402</v>
      </c>
    </row>
    <row r="36" spans="1:9" x14ac:dyDescent="0.25">
      <c r="A36" s="67" t="s">
        <v>45</v>
      </c>
      <c r="B36" s="67" t="s">
        <v>21</v>
      </c>
      <c r="C36" s="67" t="s">
        <v>48</v>
      </c>
      <c r="D36" s="67" t="s">
        <v>13</v>
      </c>
      <c r="E36" s="34">
        <v>0.37180120094539071</v>
      </c>
      <c r="F36" s="25">
        <f t="shared" si="0"/>
        <v>5.4818424670534896E-2</v>
      </c>
      <c r="G36" s="56">
        <f t="shared" si="1"/>
        <v>328.13234516130319</v>
      </c>
      <c r="H36" s="26">
        <f t="shared" si="2"/>
        <v>295.85703252248652</v>
      </c>
      <c r="I36" s="26">
        <f t="shared" si="3"/>
        <v>30.46420998116772</v>
      </c>
    </row>
    <row r="37" spans="1:9" x14ac:dyDescent="0.25">
      <c r="A37" s="67"/>
      <c r="B37" s="67"/>
      <c r="C37" s="67"/>
      <c r="D37" s="67" t="s">
        <v>15</v>
      </c>
      <c r="E37" s="34">
        <v>7.7022346486888202E-2</v>
      </c>
      <c r="F37" s="25">
        <f t="shared" si="0"/>
        <v>1.1356186284776073E-2</v>
      </c>
      <c r="G37" s="56">
        <f t="shared" si="1"/>
        <v>1583.9558980557481</v>
      </c>
      <c r="H37" s="26">
        <f t="shared" si="2"/>
        <v>1428.1569572633796</v>
      </c>
      <c r="I37" s="26">
        <f t="shared" si="3"/>
        <v>147.05641120371334</v>
      </c>
    </row>
    <row r="38" spans="1:9" x14ac:dyDescent="0.25">
      <c r="A38" s="67" t="s">
        <v>45</v>
      </c>
      <c r="B38" s="67" t="s">
        <v>23</v>
      </c>
      <c r="C38" s="67" t="s">
        <v>49</v>
      </c>
      <c r="D38" s="67" t="s">
        <v>13</v>
      </c>
      <c r="E38" s="34">
        <v>3.8856630911390058E-3</v>
      </c>
      <c r="F38" s="25">
        <f t="shared" si="0"/>
        <v>5.7290274726134397E-4</v>
      </c>
      <c r="G38" s="56">
        <f t="shared" si="1"/>
        <v>31397.472487569194</v>
      </c>
      <c r="H38" s="26">
        <f t="shared" si="2"/>
        <v>28309.196505185337</v>
      </c>
      <c r="I38" s="26">
        <f t="shared" si="3"/>
        <v>2914.9799123553294</v>
      </c>
    </row>
    <row r="39" spans="1:9" x14ac:dyDescent="0.25">
      <c r="A39" s="67"/>
      <c r="B39" s="67"/>
      <c r="C39" s="67"/>
      <c r="D39" s="67" t="s">
        <v>15</v>
      </c>
      <c r="E39" s="34">
        <v>8.0495406732421909E-4</v>
      </c>
      <c r="F39" s="25">
        <f t="shared" si="0"/>
        <v>1.186825480677631E-4</v>
      </c>
      <c r="G39" s="56">
        <f t="shared" si="1"/>
        <v>151561.44300946911</v>
      </c>
      <c r="H39" s="26">
        <f t="shared" si="2"/>
        <v>136653.76009050495</v>
      </c>
      <c r="I39" s="26">
        <f t="shared" si="3"/>
        <v>14071.150537200258</v>
      </c>
    </row>
    <row r="40" spans="1:9" x14ac:dyDescent="0.25">
      <c r="A40" s="67" t="s">
        <v>45</v>
      </c>
      <c r="B40" s="67" t="s">
        <v>25</v>
      </c>
      <c r="C40" s="67" t="s">
        <v>50</v>
      </c>
      <c r="D40" s="67" t="s">
        <v>13</v>
      </c>
      <c r="E40" s="34">
        <v>3.2264101397210386E-2</v>
      </c>
      <c r="F40" s="25">
        <f t="shared" si="0"/>
        <v>4.7570239351250911E-3</v>
      </c>
      <c r="G40" s="56">
        <f t="shared" si="1"/>
        <v>3781.2923564190246</v>
      </c>
      <c r="H40" s="26">
        <f t="shared" si="2"/>
        <v>3409.3619607056776</v>
      </c>
      <c r="I40" s="26">
        <f t="shared" si="3"/>
        <v>351.05982706309118</v>
      </c>
    </row>
    <row r="41" spans="1:9" x14ac:dyDescent="0.25">
      <c r="A41" s="67"/>
      <c r="B41" s="67"/>
      <c r="C41" s="67"/>
      <c r="D41" s="67" t="s">
        <v>15</v>
      </c>
      <c r="E41" s="34">
        <v>6.6838320871078407E-3</v>
      </c>
      <c r="F41" s="25">
        <f t="shared" si="0"/>
        <v>9.854652024952463E-4</v>
      </c>
      <c r="G41" s="56">
        <f t="shared" si="1"/>
        <v>18253.00193212822</v>
      </c>
      <c r="H41" s="26">
        <f t="shared" si="2"/>
        <v>16457.624692902493</v>
      </c>
      <c r="I41" s="26">
        <f t="shared" si="3"/>
        <v>1694.631120177027</v>
      </c>
    </row>
    <row r="42" spans="1:9" x14ac:dyDescent="0.25">
      <c r="A42" s="67" t="s">
        <v>45</v>
      </c>
      <c r="B42" s="67" t="s">
        <v>27</v>
      </c>
      <c r="C42" s="67" t="s">
        <v>51</v>
      </c>
      <c r="D42" s="67" t="s">
        <v>13</v>
      </c>
      <c r="E42" s="34">
        <v>0.5577018014180859</v>
      </c>
      <c r="F42" s="25">
        <f t="shared" si="0"/>
        <v>8.2227637005802323E-2</v>
      </c>
      <c r="G42" s="56">
        <f t="shared" si="1"/>
        <v>218.75489677420222</v>
      </c>
      <c r="H42" s="26">
        <f t="shared" si="2"/>
        <v>197.23802168165773</v>
      </c>
      <c r="I42" s="26">
        <f t="shared" si="3"/>
        <v>20.309473320778487</v>
      </c>
    </row>
    <row r="43" spans="1:9" x14ac:dyDescent="0.25">
      <c r="A43" s="67"/>
      <c r="B43" s="67"/>
      <c r="C43" s="67"/>
      <c r="D43" s="67" t="s">
        <v>15</v>
      </c>
      <c r="E43" s="34">
        <v>0.11553351973033228</v>
      </c>
      <c r="F43" s="25">
        <f t="shared" si="0"/>
        <v>1.7034279427164109E-2</v>
      </c>
      <c r="G43" s="56">
        <f t="shared" si="1"/>
        <v>1055.9705987038324</v>
      </c>
      <c r="H43" s="26">
        <f t="shared" si="2"/>
        <v>952.1046381755865</v>
      </c>
      <c r="I43" s="26">
        <f t="shared" si="3"/>
        <v>98.037607469142245</v>
      </c>
    </row>
  </sheetData>
  <sheetProtection algorithmName="SHA-512" hashValue="siZri6qKdbLl/IT6DrmffDt/iL2d+DeTl4PH/oPjcruSX28JMT6QRADoKz6xX0YF5xA8oBczkvzU82N5pFKqZA==" saltValue="9aC44jIDefLH1xBL5Vb59A==" spinCount="100000" sheet="1" objects="1" scenarios="1"/>
  <mergeCells count="7">
    <mergeCell ref="A1:G1"/>
    <mergeCell ref="F4:F6"/>
    <mergeCell ref="A4:A6"/>
    <mergeCell ref="B4:B6"/>
    <mergeCell ref="C4:C6"/>
    <mergeCell ref="D4:D6"/>
    <mergeCell ref="E4:E6"/>
  </mergeCells>
  <conditionalFormatting sqref="G9:G43">
    <cfRule type="cellIs" dxfId="11" priority="5" operator="lessThan">
      <formula>10</formula>
    </cfRule>
  </conditionalFormatting>
  <conditionalFormatting sqref="I8:I43">
    <cfRule type="cellIs" dxfId="10" priority="1" operator="lessThan">
      <formula>$I$7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64374-CBB3-4D55-AEEA-8CAB70361818}">
  <dimension ref="A1:I60"/>
  <sheetViews>
    <sheetView workbookViewId="0">
      <selection activeCell="K7" sqref="K7"/>
    </sheetView>
  </sheetViews>
  <sheetFormatPr defaultRowHeight="15" x14ac:dyDescent="0.25"/>
  <cols>
    <col min="1" max="1" width="16.28515625" style="6" customWidth="1"/>
    <col min="2" max="2" width="9.140625" style="6"/>
    <col min="3" max="3" width="22.140625" style="6" customWidth="1"/>
    <col min="4" max="4" width="12.28515625" style="6" customWidth="1"/>
    <col min="5" max="5" width="9.140625" style="12"/>
    <col min="6" max="6" width="9.140625" style="6"/>
    <col min="7" max="7" width="16.5703125" style="6" customWidth="1"/>
    <col min="8" max="8" width="16.7109375" style="6" customWidth="1"/>
    <col min="9" max="9" width="12" style="6" customWidth="1"/>
    <col min="10" max="16384" width="9.140625" style="6"/>
  </cols>
  <sheetData>
    <row r="1" spans="1:9" ht="15.75" x14ac:dyDescent="0.25">
      <c r="A1" s="81"/>
      <c r="B1" s="81"/>
      <c r="C1" s="81"/>
      <c r="D1" s="81"/>
      <c r="E1" s="81"/>
      <c r="F1" s="81"/>
      <c r="G1" s="81"/>
    </row>
    <row r="2" spans="1:9" ht="20.25" x14ac:dyDescent="0.3">
      <c r="A2" s="35" t="s">
        <v>138</v>
      </c>
      <c r="B2" s="36"/>
      <c r="C2" s="36"/>
      <c r="D2" s="36"/>
      <c r="E2" s="37"/>
      <c r="F2" s="36"/>
      <c r="G2" s="36"/>
      <c r="H2" s="38"/>
    </row>
    <row r="3" spans="1:9" ht="40.5" customHeight="1" x14ac:dyDescent="0.25">
      <c r="A3" s="86" t="s">
        <v>2</v>
      </c>
      <c r="B3" s="86" t="s">
        <v>3</v>
      </c>
      <c r="C3" s="86" t="s">
        <v>4</v>
      </c>
      <c r="D3" s="86" t="s">
        <v>5</v>
      </c>
      <c r="E3" s="88" t="s">
        <v>6</v>
      </c>
      <c r="F3" s="90" t="s">
        <v>7</v>
      </c>
      <c r="G3" s="19" t="s">
        <v>121</v>
      </c>
      <c r="H3" s="19" t="s">
        <v>122</v>
      </c>
      <c r="I3" s="19" t="s">
        <v>123</v>
      </c>
    </row>
    <row r="4" spans="1:9" ht="15" customHeight="1" x14ac:dyDescent="0.25">
      <c r="A4" s="87"/>
      <c r="B4" s="87"/>
      <c r="C4" s="87"/>
      <c r="D4" s="87"/>
      <c r="E4" s="89"/>
      <c r="F4" s="91"/>
      <c r="G4" s="20">
        <v>122</v>
      </c>
      <c r="H4" s="20">
        <v>110</v>
      </c>
      <c r="I4" s="21">
        <f>1.67/(24.45/165.83)</f>
        <v>11.326629856850717</v>
      </c>
    </row>
    <row r="5" spans="1:9" ht="15" customHeight="1" x14ac:dyDescent="0.25">
      <c r="A5" s="87"/>
      <c r="B5" s="87"/>
      <c r="C5" s="87"/>
      <c r="D5" s="87"/>
      <c r="E5" s="89"/>
      <c r="F5" s="92"/>
      <c r="G5" s="20" t="s">
        <v>8</v>
      </c>
      <c r="H5" s="20" t="s">
        <v>8</v>
      </c>
      <c r="I5" s="20" t="s">
        <v>9</v>
      </c>
    </row>
    <row r="6" spans="1:9" ht="15" customHeight="1" x14ac:dyDescent="0.25">
      <c r="A6" s="22"/>
      <c r="B6" s="22"/>
      <c r="C6" s="22"/>
      <c r="D6" s="22"/>
      <c r="E6" s="32"/>
      <c r="F6" s="24"/>
      <c r="G6" s="24">
        <v>30</v>
      </c>
      <c r="H6" s="24">
        <v>30</v>
      </c>
      <c r="I6" s="24">
        <v>10</v>
      </c>
    </row>
    <row r="7" spans="1:9" x14ac:dyDescent="0.25">
      <c r="A7" s="33" t="s">
        <v>10</v>
      </c>
      <c r="B7" s="33" t="s">
        <v>11</v>
      </c>
      <c r="C7" s="33" t="s">
        <v>12</v>
      </c>
      <c r="D7" s="33" t="s">
        <v>13</v>
      </c>
      <c r="E7" s="34">
        <v>11.157699795304055</v>
      </c>
      <c r="F7" s="25">
        <f>E7*(24.45/165.83)</f>
        <v>1.6450929264619436</v>
      </c>
      <c r="G7" s="26">
        <f>$G$4/E7</f>
        <v>10.934153296663007</v>
      </c>
      <c r="H7" s="26">
        <f>$H$4/E7</f>
        <v>9.8586628084666472</v>
      </c>
      <c r="I7" s="26">
        <f>$I$4/E7</f>
        <v>1.015140222863655</v>
      </c>
    </row>
    <row r="8" spans="1:9" x14ac:dyDescent="0.25">
      <c r="A8" s="33"/>
      <c r="B8" s="33"/>
      <c r="C8" s="33"/>
      <c r="D8" s="33" t="s">
        <v>15</v>
      </c>
      <c r="E8" s="34">
        <v>2.7775066946947247</v>
      </c>
      <c r="F8" s="25">
        <f t="shared" ref="F8:F60" si="0">E8*(24.45/165.83)</f>
        <v>0.40951600244398484</v>
      </c>
      <c r="G8" s="26">
        <f t="shared" ref="G8:G60" si="1">$G$4/E8</f>
        <v>43.924286567168473</v>
      </c>
      <c r="H8" s="26">
        <f>$H$4/E8</f>
        <v>39.603864937610915</v>
      </c>
      <c r="I8" s="26">
        <f t="shared" ref="I8:I60" si="2">$I$4/E8</f>
        <v>4.0779847186275191</v>
      </c>
    </row>
    <row r="9" spans="1:9" x14ac:dyDescent="0.25">
      <c r="A9" s="33" t="s">
        <v>10</v>
      </c>
      <c r="B9" s="33" t="s">
        <v>17</v>
      </c>
      <c r="C9" s="33" t="s">
        <v>18</v>
      </c>
      <c r="D9" s="33" t="s">
        <v>13</v>
      </c>
      <c r="E9" s="34">
        <v>64.760868440906279</v>
      </c>
      <c r="F9" s="25">
        <f t="shared" si="0"/>
        <v>9.5483521279633266</v>
      </c>
      <c r="G9" s="26">
        <f t="shared" si="1"/>
        <v>1.8838536748673147</v>
      </c>
      <c r="H9" s="26">
        <f t="shared" ref="H9:H60" si="3">$H$4/E9</f>
        <v>1.6985565920934804</v>
      </c>
      <c r="I9" s="26">
        <f>$I$4/E9</f>
        <v>0.17489928917778746</v>
      </c>
    </row>
    <row r="10" spans="1:9" x14ac:dyDescent="0.25">
      <c r="A10" s="33"/>
      <c r="B10" s="33"/>
      <c r="C10" s="33"/>
      <c r="D10" s="33" t="s">
        <v>15</v>
      </c>
      <c r="E10" s="34">
        <v>16.121041876800184</v>
      </c>
      <c r="F10" s="25">
        <f t="shared" si="0"/>
        <v>2.3768888252292375</v>
      </c>
      <c r="G10" s="26">
        <f t="shared" si="1"/>
        <v>7.5677490904338125</v>
      </c>
      <c r="H10" s="26">
        <f t="shared" si="3"/>
        <v>6.8233803274403231</v>
      </c>
      <c r="I10" s="26">
        <f>$I$4/E10</f>
        <v>0.70259912128575808</v>
      </c>
    </row>
    <row r="11" spans="1:9" x14ac:dyDescent="0.25">
      <c r="A11" s="33" t="s">
        <v>10</v>
      </c>
      <c r="B11" s="33" t="s">
        <v>21</v>
      </c>
      <c r="C11" s="33" t="s">
        <v>22</v>
      </c>
      <c r="D11" s="33" t="s">
        <v>13</v>
      </c>
      <c r="E11" s="34">
        <v>637.66398735250618</v>
      </c>
      <c r="F11" s="25">
        <f t="shared" si="0"/>
        <v>94.017273658377704</v>
      </c>
      <c r="G11" s="26">
        <f t="shared" si="1"/>
        <v>0.19132333394979281</v>
      </c>
      <c r="H11" s="26">
        <f t="shared" si="3"/>
        <v>0.17250464536456728</v>
      </c>
      <c r="I11" s="26">
        <f t="shared" si="2"/>
        <v>1.776269333301593E-2</v>
      </c>
    </row>
    <row r="12" spans="1:9" x14ac:dyDescent="0.25">
      <c r="A12" s="33"/>
      <c r="B12" s="33"/>
      <c r="C12" s="33"/>
      <c r="D12" s="33" t="s">
        <v>15</v>
      </c>
      <c r="E12" s="34">
        <v>158.73486707204012</v>
      </c>
      <c r="F12" s="25">
        <f t="shared" si="0"/>
        <v>23.403892540019179</v>
      </c>
      <c r="G12" s="26">
        <f t="shared" si="1"/>
        <v>0.76857720203735458</v>
      </c>
      <c r="H12" s="26">
        <f t="shared" si="3"/>
        <v>0.69297944445990989</v>
      </c>
      <c r="I12" s="26">
        <f t="shared" si="2"/>
        <v>7.1355651507303983E-2</v>
      </c>
    </row>
    <row r="13" spans="1:9" x14ac:dyDescent="0.25">
      <c r="A13" s="33" t="s">
        <v>10</v>
      </c>
      <c r="B13" s="33" t="s">
        <v>23</v>
      </c>
      <c r="C13" s="33" t="s">
        <v>24</v>
      </c>
      <c r="D13" s="33" t="s">
        <v>13</v>
      </c>
      <c r="E13" s="34">
        <v>12.470370359457471</v>
      </c>
      <c r="F13" s="25">
        <f t="shared" si="0"/>
        <v>1.8386332707515838</v>
      </c>
      <c r="G13" s="26">
        <f t="shared" si="1"/>
        <v>9.7831897917511146</v>
      </c>
      <c r="H13" s="26">
        <f t="shared" si="3"/>
        <v>8.8209088286280544</v>
      </c>
      <c r="I13" s="26">
        <f t="shared" si="2"/>
        <v>0.90828335729905996</v>
      </c>
    </row>
    <row r="14" spans="1:9" x14ac:dyDescent="0.25">
      <c r="A14" s="33"/>
      <c r="B14" s="33"/>
      <c r="C14" s="33"/>
      <c r="D14" s="33" t="s">
        <v>15</v>
      </c>
      <c r="E14" s="34">
        <v>3.1042721881882214</v>
      </c>
      <c r="F14" s="25">
        <f t="shared" si="0"/>
        <v>0.4576943556726889</v>
      </c>
      <c r="G14" s="26">
        <f t="shared" si="1"/>
        <v>39.300677454834954</v>
      </c>
      <c r="H14" s="26">
        <f t="shared" si="3"/>
        <v>35.435037049441348</v>
      </c>
      <c r="I14" s="26">
        <f t="shared" si="2"/>
        <v>3.6487231692983069</v>
      </c>
    </row>
    <row r="15" spans="1:9" x14ac:dyDescent="0.25">
      <c r="A15" s="33" t="s">
        <v>10</v>
      </c>
      <c r="B15" s="33" t="s">
        <v>25</v>
      </c>
      <c r="C15" s="33" t="s">
        <v>26</v>
      </c>
      <c r="D15" s="33" t="s">
        <v>13</v>
      </c>
      <c r="E15" s="34">
        <v>72.37979413983642</v>
      </c>
      <c r="F15" s="25">
        <f t="shared" si="0"/>
        <v>10.671687672429599</v>
      </c>
      <c r="G15" s="26">
        <f t="shared" si="1"/>
        <v>1.6855532880391766</v>
      </c>
      <c r="H15" s="26">
        <f t="shared" si="3"/>
        <v>1.5197611613467985</v>
      </c>
      <c r="I15" s="26">
        <f t="shared" si="2"/>
        <v>0.15648883768538879</v>
      </c>
    </row>
    <row r="16" spans="1:9" x14ac:dyDescent="0.25">
      <c r="A16" s="33"/>
      <c r="B16" s="33"/>
      <c r="C16" s="33"/>
      <c r="D16" s="33" t="s">
        <v>15</v>
      </c>
      <c r="E16" s="34">
        <v>18.017635038776675</v>
      </c>
      <c r="F16" s="25">
        <f t="shared" si="0"/>
        <v>2.6565228046679712</v>
      </c>
      <c r="G16" s="26">
        <f t="shared" si="1"/>
        <v>6.7711439230197277</v>
      </c>
      <c r="H16" s="26">
        <f t="shared" si="3"/>
        <v>6.1051297666571314</v>
      </c>
      <c r="I16" s="26">
        <f t="shared" si="2"/>
        <v>0.62864131904515197</v>
      </c>
    </row>
    <row r="17" spans="1:9" x14ac:dyDescent="0.25">
      <c r="A17" s="33" t="s">
        <v>10</v>
      </c>
      <c r="B17" s="33" t="s">
        <v>27</v>
      </c>
      <c r="C17" s="33" t="s">
        <v>28</v>
      </c>
      <c r="D17" s="33" t="s">
        <v>13</v>
      </c>
      <c r="E17" s="34">
        <v>712.68327998221275</v>
      </c>
      <c r="F17" s="25">
        <f t="shared" si="0"/>
        <v>105.07812938289273</v>
      </c>
      <c r="G17" s="26">
        <f t="shared" si="1"/>
        <v>0.1711840356392883</v>
      </c>
      <c r="H17" s="26">
        <f t="shared" si="3"/>
        <v>0.15434626164198126</v>
      </c>
      <c r="I17" s="26">
        <f t="shared" si="2"/>
        <v>1.5892936140066889E-2</v>
      </c>
    </row>
    <row r="18" spans="1:9" x14ac:dyDescent="0.25">
      <c r="A18" s="33"/>
      <c r="B18" s="33"/>
      <c r="C18" s="33"/>
      <c r="D18" s="33" t="s">
        <v>15</v>
      </c>
      <c r="E18" s="34">
        <v>177.40955731580954</v>
      </c>
      <c r="F18" s="25">
        <f t="shared" si="0"/>
        <v>26.157291662374377</v>
      </c>
      <c r="G18" s="26">
        <f t="shared" si="1"/>
        <v>0.68767433866500149</v>
      </c>
      <c r="H18" s="26">
        <f t="shared" si="3"/>
        <v>0.62003423977991934</v>
      </c>
      <c r="I18" s="26">
        <f t="shared" si="2"/>
        <v>6.3844530296008825E-2</v>
      </c>
    </row>
    <row r="19" spans="1:9" x14ac:dyDescent="0.25">
      <c r="A19" s="33" t="s">
        <v>10</v>
      </c>
      <c r="B19" s="33" t="s">
        <v>29</v>
      </c>
      <c r="C19" s="33" t="s">
        <v>30</v>
      </c>
      <c r="D19" s="33" t="s">
        <v>13</v>
      </c>
      <c r="E19" s="34">
        <v>13.126705641534182</v>
      </c>
      <c r="F19" s="25">
        <f t="shared" si="0"/>
        <v>1.9354034428964042</v>
      </c>
      <c r="G19" s="26">
        <f t="shared" si="1"/>
        <v>9.2940303021635575</v>
      </c>
      <c r="H19" s="26">
        <f t="shared" si="3"/>
        <v>8.3798633871966501</v>
      </c>
      <c r="I19" s="26">
        <f t="shared" si="2"/>
        <v>0.86286918943410684</v>
      </c>
    </row>
    <row r="20" spans="1:9" x14ac:dyDescent="0.25">
      <c r="A20" s="33"/>
      <c r="B20" s="33"/>
      <c r="C20" s="33"/>
      <c r="D20" s="33" t="s">
        <v>15</v>
      </c>
      <c r="E20" s="34">
        <v>3.2676549349349702</v>
      </c>
      <c r="F20" s="25">
        <f t="shared" si="0"/>
        <v>0.48178353228704102</v>
      </c>
      <c r="G20" s="26">
        <f t="shared" si="1"/>
        <v>37.335643582093205</v>
      </c>
      <c r="H20" s="26">
        <f t="shared" si="3"/>
        <v>33.663285196969284</v>
      </c>
      <c r="I20" s="26">
        <f t="shared" si="2"/>
        <v>3.466287010833391</v>
      </c>
    </row>
    <row r="21" spans="1:9" x14ac:dyDescent="0.25">
      <c r="A21" s="33" t="s">
        <v>10</v>
      </c>
      <c r="B21" s="33" t="s">
        <v>31</v>
      </c>
      <c r="C21" s="33" t="s">
        <v>32</v>
      </c>
      <c r="D21" s="33" t="s">
        <v>13</v>
      </c>
      <c r="E21" s="34">
        <v>76.189256989301498</v>
      </c>
      <c r="F21" s="25">
        <f t="shared" si="0"/>
        <v>11.233355444662735</v>
      </c>
      <c r="G21" s="26">
        <f t="shared" si="1"/>
        <v>1.6012756236372176</v>
      </c>
      <c r="H21" s="26">
        <f t="shared" si="3"/>
        <v>1.4437731032794585</v>
      </c>
      <c r="I21" s="26">
        <f t="shared" si="2"/>
        <v>0.14866439580111934</v>
      </c>
    </row>
    <row r="22" spans="1:9" x14ac:dyDescent="0.25">
      <c r="A22" s="33"/>
      <c r="B22" s="33"/>
      <c r="C22" s="33"/>
      <c r="D22" s="33" t="s">
        <v>15</v>
      </c>
      <c r="E22" s="34">
        <v>18.965931619764923</v>
      </c>
      <c r="F22" s="25">
        <f t="shared" si="0"/>
        <v>2.7963397943873383</v>
      </c>
      <c r="G22" s="26">
        <f t="shared" si="1"/>
        <v>6.4325867268687409</v>
      </c>
      <c r="H22" s="26">
        <f t="shared" si="3"/>
        <v>5.7998732783242746</v>
      </c>
      <c r="I22" s="26">
        <f t="shared" si="2"/>
        <v>0.5972092530928943</v>
      </c>
    </row>
    <row r="23" spans="1:9" x14ac:dyDescent="0.25">
      <c r="A23" s="33" t="s">
        <v>10</v>
      </c>
      <c r="B23" s="33" t="s">
        <v>33</v>
      </c>
      <c r="C23" s="33" t="s">
        <v>34</v>
      </c>
      <c r="D23" s="33" t="s">
        <v>13</v>
      </c>
      <c r="E23" s="34">
        <v>750.19292629706604</v>
      </c>
      <c r="F23" s="25">
        <f t="shared" si="0"/>
        <v>110.60855724515022</v>
      </c>
      <c r="G23" s="26">
        <f t="shared" si="1"/>
        <v>0.1626248338573239</v>
      </c>
      <c r="H23" s="26">
        <f t="shared" si="3"/>
        <v>0.14662894855988221</v>
      </c>
      <c r="I23" s="27">
        <f t="shared" si="2"/>
        <v>1.5098289333063543E-2</v>
      </c>
    </row>
    <row r="24" spans="1:9" x14ac:dyDescent="0.25">
      <c r="A24" s="33"/>
      <c r="B24" s="33"/>
      <c r="C24" s="33"/>
      <c r="D24" s="33" t="s">
        <v>15</v>
      </c>
      <c r="E24" s="34">
        <v>186.74690243769425</v>
      </c>
      <c r="F24" s="25">
        <f t="shared" si="0"/>
        <v>27.533991223551972</v>
      </c>
      <c r="G24" s="26">
        <f t="shared" si="1"/>
        <v>0.65329062173175145</v>
      </c>
      <c r="H24" s="26">
        <f t="shared" si="3"/>
        <v>0.58903252779092341</v>
      </c>
      <c r="I24" s="27">
        <f t="shared" si="2"/>
        <v>6.0652303781208387E-2</v>
      </c>
    </row>
    <row r="25" spans="1:9" x14ac:dyDescent="0.25">
      <c r="A25" s="33" t="s">
        <v>35</v>
      </c>
      <c r="B25" s="33" t="s">
        <v>11</v>
      </c>
      <c r="C25" s="33" t="s">
        <v>36</v>
      </c>
      <c r="D25" s="33" t="s">
        <v>13</v>
      </c>
      <c r="E25" s="34">
        <v>11.677776185988222</v>
      </c>
      <c r="F25" s="25">
        <f t="shared" si="0"/>
        <v>1.7217730672822287</v>
      </c>
      <c r="G25" s="26">
        <f t="shared" si="1"/>
        <v>10.44719457343118</v>
      </c>
      <c r="H25" s="26">
        <f t="shared" si="3"/>
        <v>9.419601664569095</v>
      </c>
      <c r="I25" s="26">
        <f t="shared" si="2"/>
        <v>0.9699303768504457</v>
      </c>
    </row>
    <row r="26" spans="1:9" x14ac:dyDescent="0.25">
      <c r="A26" s="33"/>
      <c r="B26" s="33"/>
      <c r="C26" s="33"/>
      <c r="D26" s="33" t="s">
        <v>15</v>
      </c>
      <c r="E26" s="34">
        <v>2.2632359708780978</v>
      </c>
      <c r="F26" s="25">
        <f t="shared" si="0"/>
        <v>0.33369185001489166</v>
      </c>
      <c r="G26" s="26">
        <f t="shared" si="1"/>
        <v>53.905117084484139</v>
      </c>
      <c r="H26" s="26">
        <f t="shared" si="3"/>
        <v>48.602974420436517</v>
      </c>
      <c r="I26" s="26">
        <f t="shared" si="2"/>
        <v>5.0046172836569811</v>
      </c>
    </row>
    <row r="27" spans="1:9" x14ac:dyDescent="0.25">
      <c r="A27" s="33" t="s">
        <v>35</v>
      </c>
      <c r="B27" s="33" t="s">
        <v>17</v>
      </c>
      <c r="C27" s="33" t="s">
        <v>37</v>
      </c>
      <c r="D27" s="33" t="s">
        <v>13</v>
      </c>
      <c r="E27" s="34">
        <v>67.779465403919559</v>
      </c>
      <c r="F27" s="25">
        <f t="shared" si="0"/>
        <v>9.993414515623428</v>
      </c>
      <c r="G27" s="26">
        <f t="shared" si="1"/>
        <v>1.7999551821921713</v>
      </c>
      <c r="H27" s="26">
        <f t="shared" si="3"/>
        <v>1.6229104101732692</v>
      </c>
      <c r="I27" s="26">
        <f t="shared" si="2"/>
        <v>0.16711005006238541</v>
      </c>
    </row>
    <row r="28" spans="1:9" x14ac:dyDescent="0.25">
      <c r="A28" s="33"/>
      <c r="B28" s="33"/>
      <c r="C28" s="33"/>
      <c r="D28" s="33" t="s">
        <v>15</v>
      </c>
      <c r="E28" s="34">
        <v>13.136141825795482</v>
      </c>
      <c r="F28" s="25">
        <f t="shared" si="0"/>
        <v>1.9367947153150786</v>
      </c>
      <c r="G28" s="26">
        <f t="shared" si="1"/>
        <v>9.2873540509762336</v>
      </c>
      <c r="H28" s="26">
        <f t="shared" si="3"/>
        <v>8.3738438164539808</v>
      </c>
      <c r="I28" s="26">
        <f t="shared" si="2"/>
        <v>0.8622493580732038</v>
      </c>
    </row>
    <row r="29" spans="1:9" x14ac:dyDescent="0.25">
      <c r="A29" s="33" t="s">
        <v>35</v>
      </c>
      <c r="B29" s="33" t="s">
        <v>21</v>
      </c>
      <c r="C29" s="33" t="s">
        <v>38</v>
      </c>
      <c r="D29" s="33" t="s">
        <v>13</v>
      </c>
      <c r="E29" s="34">
        <v>667.38642038938906</v>
      </c>
      <c r="F29" s="25">
        <f t="shared" si="0"/>
        <v>98.399553630347711</v>
      </c>
      <c r="G29" s="26">
        <f t="shared" si="1"/>
        <v>0.18280264067827248</v>
      </c>
      <c r="H29" s="26">
        <f t="shared" si="3"/>
        <v>0.16482205307057357</v>
      </c>
      <c r="I29" s="26">
        <f t="shared" si="2"/>
        <v>1.6971621703423562E-2</v>
      </c>
    </row>
    <row r="30" spans="1:9" x14ac:dyDescent="0.25">
      <c r="A30" s="33"/>
      <c r="B30" s="33"/>
      <c r="C30" s="33"/>
      <c r="D30" s="33" t="s">
        <v>15</v>
      </c>
      <c r="E30" s="34">
        <v>129.34422864801775</v>
      </c>
      <c r="F30" s="25">
        <f t="shared" si="0"/>
        <v>19.070532415389458</v>
      </c>
      <c r="G30" s="26">
        <f t="shared" si="1"/>
        <v>0.9432195102573655</v>
      </c>
      <c r="H30" s="26">
        <f t="shared" si="3"/>
        <v>0.85044382072385416</v>
      </c>
      <c r="I30" s="26">
        <f t="shared" si="2"/>
        <v>8.7569657921681865E-2</v>
      </c>
    </row>
    <row r="31" spans="1:9" x14ac:dyDescent="0.25">
      <c r="A31" s="33" t="s">
        <v>35</v>
      </c>
      <c r="B31" s="33" t="s">
        <v>23</v>
      </c>
      <c r="C31" s="33" t="s">
        <v>39</v>
      </c>
      <c r="D31" s="33" t="s">
        <v>13</v>
      </c>
      <c r="E31" s="34">
        <v>13.051632207869188</v>
      </c>
      <c r="F31" s="25">
        <f t="shared" si="0"/>
        <v>1.9243346046095495</v>
      </c>
      <c r="G31" s="26">
        <f t="shared" si="1"/>
        <v>9.3474898814910556</v>
      </c>
      <c r="H31" s="26">
        <f t="shared" si="3"/>
        <v>8.4280646472460337</v>
      </c>
      <c r="I31" s="26">
        <f t="shared" si="2"/>
        <v>0.86783244244513569</v>
      </c>
    </row>
    <row r="32" spans="1:9" x14ac:dyDescent="0.25">
      <c r="A32" s="33"/>
      <c r="B32" s="33"/>
      <c r="C32" s="33"/>
      <c r="D32" s="33" t="s">
        <v>15</v>
      </c>
      <c r="E32" s="34">
        <v>2.5294990262755208</v>
      </c>
      <c r="F32" s="25">
        <f t="shared" si="0"/>
        <v>0.37294971472252592</v>
      </c>
      <c r="G32" s="26">
        <f t="shared" si="1"/>
        <v>48.230894233485813</v>
      </c>
      <c r="H32" s="26">
        <f t="shared" si="3"/>
        <v>43.486871849864258</v>
      </c>
      <c r="I32" s="26">
        <f t="shared" si="2"/>
        <v>4.4778154643246681</v>
      </c>
    </row>
    <row r="33" spans="1:9" x14ac:dyDescent="0.25">
      <c r="A33" s="33" t="s">
        <v>35</v>
      </c>
      <c r="B33" s="33" t="s">
        <v>25</v>
      </c>
      <c r="C33" s="33" t="s">
        <v>40</v>
      </c>
      <c r="D33" s="33" t="s">
        <v>13</v>
      </c>
      <c r="E33" s="34">
        <v>75.753520157321859</v>
      </c>
      <c r="F33" s="25">
        <f t="shared" si="0"/>
        <v>11.169110340990889</v>
      </c>
      <c r="G33" s="26">
        <f t="shared" si="1"/>
        <v>1.610486215645627</v>
      </c>
      <c r="H33" s="26">
        <f t="shared" si="3"/>
        <v>1.4520777354181882</v>
      </c>
      <c r="I33" s="26">
        <f t="shared" si="2"/>
        <v>0.14951951847687114</v>
      </c>
    </row>
    <row r="34" spans="1:9" x14ac:dyDescent="0.25">
      <c r="A34" s="33"/>
      <c r="B34" s="33"/>
      <c r="C34" s="33"/>
      <c r="D34" s="33" t="s">
        <v>15</v>
      </c>
      <c r="E34" s="34">
        <v>14.681570275889067</v>
      </c>
      <c r="F34" s="25">
        <f t="shared" si="0"/>
        <v>2.1646529171168525</v>
      </c>
      <c r="G34" s="26">
        <f t="shared" si="1"/>
        <v>8.3097378350839985</v>
      </c>
      <c r="H34" s="26">
        <f t="shared" si="3"/>
        <v>7.49238657261672</v>
      </c>
      <c r="I34" s="26">
        <f t="shared" si="2"/>
        <v>0.77148626774970863</v>
      </c>
    </row>
    <row r="35" spans="1:9" x14ac:dyDescent="0.25">
      <c r="A35" s="33" t="s">
        <v>35</v>
      </c>
      <c r="B35" s="33" t="s">
        <v>27</v>
      </c>
      <c r="C35" s="33" t="s">
        <v>41</v>
      </c>
      <c r="D35" s="33" t="s">
        <v>13</v>
      </c>
      <c r="E35" s="34">
        <v>745.90246984696421</v>
      </c>
      <c r="F35" s="25">
        <f t="shared" si="0"/>
        <v>109.97597170450625</v>
      </c>
      <c r="G35" s="26">
        <f t="shared" si="1"/>
        <v>0.16356025744898067</v>
      </c>
      <c r="H35" s="26">
        <f t="shared" si="3"/>
        <v>0.14747236327367108</v>
      </c>
      <c r="I35" s="26">
        <f t="shared" si="2"/>
        <v>1.5185135208326346E-2</v>
      </c>
    </row>
    <row r="36" spans="1:9" x14ac:dyDescent="0.25">
      <c r="A36" s="33"/>
      <c r="B36" s="33"/>
      <c r="C36" s="33"/>
      <c r="D36" s="33" t="s">
        <v>15</v>
      </c>
      <c r="E36" s="34">
        <v>144.56119672425513</v>
      </c>
      <c r="F36" s="25">
        <f t="shared" si="0"/>
        <v>21.314124464258803</v>
      </c>
      <c r="G36" s="26">
        <f t="shared" si="1"/>
        <v>0.84393324601974806</v>
      </c>
      <c r="H36" s="26">
        <f t="shared" si="3"/>
        <v>0.76092341854239576</v>
      </c>
      <c r="I36" s="26">
        <f t="shared" si="2"/>
        <v>7.8351799193083771E-2</v>
      </c>
    </row>
    <row r="37" spans="1:9" x14ac:dyDescent="0.25">
      <c r="A37" s="33" t="s">
        <v>35</v>
      </c>
      <c r="B37" s="33" t="s">
        <v>29</v>
      </c>
      <c r="C37" s="33" t="s">
        <v>42</v>
      </c>
      <c r="D37" s="33" t="s">
        <v>13</v>
      </c>
      <c r="E37" s="34">
        <v>13.738560218809674</v>
      </c>
      <c r="F37" s="25">
        <f t="shared" si="0"/>
        <v>2.0256153732732103</v>
      </c>
      <c r="G37" s="26">
        <f t="shared" si="1"/>
        <v>8.8801153874165006</v>
      </c>
      <c r="H37" s="26">
        <f t="shared" si="3"/>
        <v>8.0066614148837303</v>
      </c>
      <c r="I37" s="26">
        <f t="shared" si="2"/>
        <v>0.8244408203228788</v>
      </c>
    </row>
    <row r="38" spans="1:9" x14ac:dyDescent="0.25">
      <c r="A38" s="33"/>
      <c r="B38" s="33"/>
      <c r="C38" s="33"/>
      <c r="D38" s="33" t="s">
        <v>15</v>
      </c>
      <c r="E38" s="34">
        <v>2.6626305539742328</v>
      </c>
      <c r="F38" s="25">
        <f t="shared" si="0"/>
        <v>0.39257864707634316</v>
      </c>
      <c r="G38" s="26">
        <f t="shared" si="1"/>
        <v>45.819349521811517</v>
      </c>
      <c r="H38" s="26">
        <f t="shared" si="3"/>
        <v>41.312528257371042</v>
      </c>
      <c r="I38" s="26">
        <f t="shared" si="2"/>
        <v>4.2539246911084341</v>
      </c>
    </row>
    <row r="39" spans="1:9" x14ac:dyDescent="0.25">
      <c r="A39" s="33" t="s">
        <v>35</v>
      </c>
      <c r="B39" s="33" t="s">
        <v>31</v>
      </c>
      <c r="C39" s="33" t="s">
        <v>43</v>
      </c>
      <c r="D39" s="33" t="s">
        <v>13</v>
      </c>
      <c r="E39" s="34">
        <v>79.740547534023008</v>
      </c>
      <c r="F39" s="25">
        <f t="shared" si="0"/>
        <v>11.75695825367462</v>
      </c>
      <c r="G39" s="26">
        <f t="shared" si="1"/>
        <v>1.5299619048633457</v>
      </c>
      <c r="H39" s="26">
        <f t="shared" si="3"/>
        <v>1.3794738486472788</v>
      </c>
      <c r="I39" s="26">
        <f t="shared" si="2"/>
        <v>0.14204354255302759</v>
      </c>
    </row>
    <row r="40" spans="1:9" x14ac:dyDescent="0.25">
      <c r="A40" s="33"/>
      <c r="B40" s="33"/>
      <c r="C40" s="33"/>
      <c r="D40" s="33" t="s">
        <v>15</v>
      </c>
      <c r="E40" s="34">
        <v>15.454284500935859</v>
      </c>
      <c r="F40" s="25">
        <f t="shared" si="0"/>
        <v>2.2785820180177394</v>
      </c>
      <c r="G40" s="26">
        <f t="shared" si="1"/>
        <v>7.8942509433297987</v>
      </c>
      <c r="H40" s="26">
        <f t="shared" si="3"/>
        <v>7.1177672439858846</v>
      </c>
      <c r="I40" s="26">
        <f t="shared" si="2"/>
        <v>0.73291195436222323</v>
      </c>
    </row>
    <row r="41" spans="1:9" x14ac:dyDescent="0.25">
      <c r="A41" s="33" t="s">
        <v>35</v>
      </c>
      <c r="B41" s="33" t="s">
        <v>33</v>
      </c>
      <c r="C41" s="33" t="s">
        <v>44</v>
      </c>
      <c r="D41" s="33" t="s">
        <v>13</v>
      </c>
      <c r="E41" s="34">
        <v>785.16049457575184</v>
      </c>
      <c r="F41" s="25">
        <f t="shared" si="0"/>
        <v>115.76418074158553</v>
      </c>
      <c r="G41" s="26">
        <f t="shared" si="1"/>
        <v>0.15538224457653163</v>
      </c>
      <c r="H41" s="26">
        <f t="shared" si="3"/>
        <v>0.14009874510998752</v>
      </c>
      <c r="I41" s="26">
        <f t="shared" si="2"/>
        <v>1.4425878447910028E-2</v>
      </c>
    </row>
    <row r="42" spans="1:9" x14ac:dyDescent="0.25">
      <c r="A42" s="33"/>
      <c r="B42" s="33"/>
      <c r="C42" s="33"/>
      <c r="D42" s="33" t="s">
        <v>15</v>
      </c>
      <c r="E42" s="34">
        <v>152.16968076237382</v>
      </c>
      <c r="F42" s="25">
        <f t="shared" si="0"/>
        <v>22.435920488693476</v>
      </c>
      <c r="G42" s="26">
        <f t="shared" si="1"/>
        <v>0.80173658371876066</v>
      </c>
      <c r="H42" s="26">
        <f t="shared" si="3"/>
        <v>0.72287724761527605</v>
      </c>
      <c r="I42" s="26">
        <f t="shared" si="2"/>
        <v>7.4434209233429582E-2</v>
      </c>
    </row>
    <row r="43" spans="1:9" x14ac:dyDescent="0.25">
      <c r="A43" s="33" t="s">
        <v>45</v>
      </c>
      <c r="B43" s="33" t="s">
        <v>11</v>
      </c>
      <c r="C43" s="33" t="s">
        <v>46</v>
      </c>
      <c r="D43" s="33" t="s">
        <v>13</v>
      </c>
      <c r="E43" s="34">
        <v>10.802768294214452</v>
      </c>
      <c r="F43" s="25">
        <f t="shared" si="0"/>
        <v>1.5927617728610224</v>
      </c>
      <c r="G43" s="26">
        <f t="shared" si="1"/>
        <v>11.293401531655411</v>
      </c>
      <c r="H43" s="26">
        <f t="shared" si="3"/>
        <v>10.182575151492584</v>
      </c>
      <c r="I43" s="26">
        <f t="shared" si="2"/>
        <v>1.0484932702774736</v>
      </c>
    </row>
    <row r="44" spans="1:9" x14ac:dyDescent="0.25">
      <c r="A44" s="33"/>
      <c r="B44" s="33"/>
      <c r="C44" s="33"/>
      <c r="D44" s="33" t="s">
        <v>15</v>
      </c>
      <c r="E44" s="34">
        <v>2.1553763085988371</v>
      </c>
      <c r="F44" s="25">
        <f t="shared" si="0"/>
        <v>0.31778900527794463</v>
      </c>
      <c r="G44" s="26">
        <f t="shared" si="1"/>
        <v>56.602644982819506</v>
      </c>
      <c r="H44" s="26">
        <f t="shared" si="3"/>
        <v>51.035171705820865</v>
      </c>
      <c r="I44" s="26">
        <f t="shared" si="2"/>
        <v>5.2550590872059413</v>
      </c>
    </row>
    <row r="45" spans="1:9" x14ac:dyDescent="0.25">
      <c r="A45" s="33" t="s">
        <v>45</v>
      </c>
      <c r="B45" s="33" t="s">
        <v>17</v>
      </c>
      <c r="C45" s="33" t="s">
        <v>47</v>
      </c>
      <c r="D45" s="33" t="s">
        <v>13</v>
      </c>
      <c r="E45" s="34">
        <v>62.700795785315456</v>
      </c>
      <c r="F45" s="25">
        <f t="shared" si="0"/>
        <v>9.2446147075376146</v>
      </c>
      <c r="G45" s="26">
        <f t="shared" si="1"/>
        <v>1.9457488293724723</v>
      </c>
      <c r="H45" s="26">
        <f t="shared" si="3"/>
        <v>1.7543636986145243</v>
      </c>
      <c r="I45" s="26">
        <f t="shared" si="2"/>
        <v>0.18064571135002114</v>
      </c>
    </row>
    <row r="46" spans="1:9" x14ac:dyDescent="0.25">
      <c r="A46" s="33"/>
      <c r="B46" s="33"/>
      <c r="C46" s="33"/>
      <c r="D46" s="33" t="s">
        <v>15</v>
      </c>
      <c r="E46" s="34">
        <v>12.510109083644846</v>
      </c>
      <c r="F46" s="25">
        <f t="shared" si="0"/>
        <v>1.8444923541887259</v>
      </c>
      <c r="G46" s="26">
        <f t="shared" si="1"/>
        <v>9.7521132057511242</v>
      </c>
      <c r="H46" s="26">
        <f t="shared" si="3"/>
        <v>8.7928889560051129</v>
      </c>
      <c r="I46" s="26">
        <f t="shared" si="2"/>
        <v>0.90539816888236757</v>
      </c>
    </row>
    <row r="47" spans="1:9" x14ac:dyDescent="0.25">
      <c r="A47" s="33" t="s">
        <v>45</v>
      </c>
      <c r="B47" s="33" t="s">
        <v>21</v>
      </c>
      <c r="C47" s="33" t="s">
        <v>48</v>
      </c>
      <c r="D47" s="33" t="s">
        <v>13</v>
      </c>
      <c r="E47" s="34">
        <v>617.37960612932068</v>
      </c>
      <c r="F47" s="25">
        <f t="shared" si="0"/>
        <v>91.02654145728691</v>
      </c>
      <c r="G47" s="26">
        <f t="shared" si="1"/>
        <v>0.19760937806948717</v>
      </c>
      <c r="H47" s="26">
        <f t="shared" si="3"/>
        <v>0.17817239006265234</v>
      </c>
      <c r="I47" s="26">
        <f t="shared" si="2"/>
        <v>1.8346297390455363E-2</v>
      </c>
    </row>
    <row r="48" spans="1:9" x14ac:dyDescent="0.25">
      <c r="A48" s="33"/>
      <c r="B48" s="33"/>
      <c r="C48" s="33"/>
      <c r="D48" s="33" t="s">
        <v>15</v>
      </c>
      <c r="E48" s="34">
        <v>123.1800349893539</v>
      </c>
      <c r="F48" s="25">
        <f t="shared" si="0"/>
        <v>18.161682780496307</v>
      </c>
      <c r="G48" s="26">
        <f t="shared" si="1"/>
        <v>0.99042024148267305</v>
      </c>
      <c r="H48" s="26">
        <f t="shared" si="3"/>
        <v>0.89300185707454127</v>
      </c>
      <c r="I48" s="26">
        <f t="shared" si="2"/>
        <v>9.1951831786942148E-2</v>
      </c>
    </row>
    <row r="49" spans="1:9" x14ac:dyDescent="0.25">
      <c r="A49" s="33" t="s">
        <v>45</v>
      </c>
      <c r="B49" s="33" t="s">
        <v>23</v>
      </c>
      <c r="C49" s="33" t="s">
        <v>49</v>
      </c>
      <c r="D49" s="33" t="s">
        <v>13</v>
      </c>
      <c r="E49" s="34">
        <v>12.073682211180856</v>
      </c>
      <c r="F49" s="25">
        <f t="shared" si="0"/>
        <v>1.7801455108446715</v>
      </c>
      <c r="G49" s="26">
        <f t="shared" si="1"/>
        <v>10.104622423060107</v>
      </c>
      <c r="H49" s="26">
        <f t="shared" si="3"/>
        <v>9.1107251355459979</v>
      </c>
      <c r="I49" s="26">
        <f t="shared" si="2"/>
        <v>0.93812555761668714</v>
      </c>
    </row>
    <row r="50" spans="1:9" x14ac:dyDescent="0.25">
      <c r="A50" s="33"/>
      <c r="B50" s="33"/>
      <c r="C50" s="33"/>
      <c r="D50" s="33" t="s">
        <v>15</v>
      </c>
      <c r="E50" s="34">
        <v>2.4089499919634059</v>
      </c>
      <c r="F50" s="25">
        <f t="shared" si="0"/>
        <v>0.35517594707534983</v>
      </c>
      <c r="G50" s="26">
        <f t="shared" si="1"/>
        <v>50.644471826733252</v>
      </c>
      <c r="H50" s="26">
        <f t="shared" si="3"/>
        <v>45.663048368366049</v>
      </c>
      <c r="I50" s="26">
        <f t="shared" si="2"/>
        <v>4.7018949727632116</v>
      </c>
    </row>
    <row r="51" spans="1:9" x14ac:dyDescent="0.25">
      <c r="A51" s="33" t="s">
        <v>45</v>
      </c>
      <c r="B51" s="33" t="s">
        <v>25</v>
      </c>
      <c r="C51" s="33" t="s">
        <v>50</v>
      </c>
      <c r="D51" s="33" t="s">
        <v>13</v>
      </c>
      <c r="E51" s="34">
        <v>70.077359995352566</v>
      </c>
      <c r="F51" s="25">
        <f t="shared" si="0"/>
        <v>10.332216437836157</v>
      </c>
      <c r="G51" s="26">
        <f t="shared" si="1"/>
        <v>1.7409331631227385</v>
      </c>
      <c r="H51" s="26">
        <f t="shared" si="3"/>
        <v>1.5696938356024692</v>
      </c>
      <c r="I51" s="26">
        <f t="shared" si="2"/>
        <v>0.16163037331317681</v>
      </c>
    </row>
    <row r="52" spans="1:9" x14ac:dyDescent="0.25">
      <c r="A52" s="33"/>
      <c r="B52" s="33"/>
      <c r="C52" s="33"/>
      <c r="D52" s="33" t="s">
        <v>15</v>
      </c>
      <c r="E52" s="34">
        <v>13.981886622897179</v>
      </c>
      <c r="F52" s="25">
        <f t="shared" si="0"/>
        <v>2.0614914546815171</v>
      </c>
      <c r="G52" s="26">
        <f t="shared" si="1"/>
        <v>8.7255749735667969</v>
      </c>
      <c r="H52" s="26">
        <f t="shared" si="3"/>
        <v>7.8673216974782596</v>
      </c>
      <c r="I52" s="26">
        <f t="shared" si="2"/>
        <v>0.81009309847369748</v>
      </c>
    </row>
    <row r="53" spans="1:9" x14ac:dyDescent="0.25">
      <c r="A53" s="33" t="s">
        <v>45</v>
      </c>
      <c r="B53" s="33" t="s">
        <v>27</v>
      </c>
      <c r="C53" s="33" t="s">
        <v>51</v>
      </c>
      <c r="D53" s="33" t="s">
        <v>13</v>
      </c>
      <c r="E53" s="34">
        <v>690.01250096806427</v>
      </c>
      <c r="F53" s="25">
        <f t="shared" si="0"/>
        <v>101.73554633461478</v>
      </c>
      <c r="G53" s="26">
        <f t="shared" si="1"/>
        <v>0.176808390904278</v>
      </c>
      <c r="H53" s="26">
        <f t="shared" si="3"/>
        <v>0.15941740163500473</v>
      </c>
      <c r="I53" s="26">
        <f t="shared" si="2"/>
        <v>1.6415108191460064E-2</v>
      </c>
    </row>
    <row r="54" spans="1:9" x14ac:dyDescent="0.25">
      <c r="A54" s="33"/>
      <c r="B54" s="33"/>
      <c r="C54" s="33"/>
      <c r="D54" s="33" t="s">
        <v>15</v>
      </c>
      <c r="E54" s="34">
        <v>137.67180381163081</v>
      </c>
      <c r="F54" s="25">
        <f t="shared" si="0"/>
        <v>20.298351342907633</v>
      </c>
      <c r="G54" s="26">
        <f t="shared" si="1"/>
        <v>0.88616547922133915</v>
      </c>
      <c r="H54" s="26">
        <f t="shared" si="3"/>
        <v>0.79900166159301067</v>
      </c>
      <c r="I54" s="26">
        <f t="shared" si="2"/>
        <v>8.2272691598842984E-2</v>
      </c>
    </row>
    <row r="55" spans="1:9" x14ac:dyDescent="0.25">
      <c r="A55" s="33" t="s">
        <v>45</v>
      </c>
      <c r="B55" s="33" t="s">
        <v>29</v>
      </c>
      <c r="C55" s="33" t="s">
        <v>52</v>
      </c>
      <c r="D55" s="33" t="s">
        <v>13</v>
      </c>
      <c r="E55" s="34">
        <v>12.709139169664061</v>
      </c>
      <c r="F55" s="25">
        <f t="shared" si="0"/>
        <v>1.8738373798364967</v>
      </c>
      <c r="G55" s="26">
        <f t="shared" si="1"/>
        <v>9.5993913019070991</v>
      </c>
      <c r="H55" s="26">
        <f t="shared" si="3"/>
        <v>8.6551888787686959</v>
      </c>
      <c r="I55" s="26">
        <f t="shared" si="2"/>
        <v>0.89121927973585269</v>
      </c>
    </row>
    <row r="56" spans="1:9" x14ac:dyDescent="0.25">
      <c r="A56" s="33"/>
      <c r="B56" s="33"/>
      <c r="C56" s="33"/>
      <c r="D56" s="33" t="s">
        <v>15</v>
      </c>
      <c r="E56" s="34">
        <v>2.5357368336456907</v>
      </c>
      <c r="F56" s="25">
        <f t="shared" si="0"/>
        <v>0.37386941797405254</v>
      </c>
      <c r="G56" s="26">
        <f t="shared" si="1"/>
        <v>48.112248235396585</v>
      </c>
      <c r="H56" s="26">
        <f t="shared" si="3"/>
        <v>43.379895949947738</v>
      </c>
      <c r="I56" s="26">
        <f t="shared" si="2"/>
        <v>4.4668002241250502</v>
      </c>
    </row>
    <row r="57" spans="1:9" x14ac:dyDescent="0.25">
      <c r="A57" s="33" t="s">
        <v>45</v>
      </c>
      <c r="B57" s="33" t="s">
        <v>31</v>
      </c>
      <c r="C57" s="33" t="s">
        <v>53</v>
      </c>
      <c r="D57" s="33" t="s">
        <v>13</v>
      </c>
      <c r="E57" s="34">
        <v>73.765642100371124</v>
      </c>
      <c r="F57" s="25">
        <f t="shared" si="0"/>
        <v>10.87601730298543</v>
      </c>
      <c r="G57" s="26">
        <f t="shared" si="1"/>
        <v>1.6538865049666016</v>
      </c>
      <c r="H57" s="26">
        <f t="shared" si="3"/>
        <v>1.4912091438223456</v>
      </c>
      <c r="I57" s="26">
        <f t="shared" si="2"/>
        <v>0.15354885464751797</v>
      </c>
    </row>
    <row r="58" spans="1:9" x14ac:dyDescent="0.25">
      <c r="A58" s="33"/>
      <c r="B58" s="33"/>
      <c r="C58" s="33"/>
      <c r="D58" s="33" t="s">
        <v>15</v>
      </c>
      <c r="E58" s="34">
        <v>14.717775392523347</v>
      </c>
      <c r="F58" s="25">
        <f t="shared" si="0"/>
        <v>2.1699910049279127</v>
      </c>
      <c r="G58" s="26">
        <f t="shared" si="1"/>
        <v>8.2892962248884565</v>
      </c>
      <c r="H58" s="26">
        <f t="shared" si="3"/>
        <v>7.473955612604346</v>
      </c>
      <c r="I58" s="26">
        <f t="shared" si="2"/>
        <v>0.76958844355001255</v>
      </c>
    </row>
    <row r="59" spans="1:9" x14ac:dyDescent="0.25">
      <c r="A59" s="33" t="s">
        <v>45</v>
      </c>
      <c r="B59" s="33" t="s">
        <v>33</v>
      </c>
      <c r="C59" s="33" t="s">
        <v>54</v>
      </c>
      <c r="D59" s="33" t="s">
        <v>13</v>
      </c>
      <c r="E59" s="34">
        <v>726.32894838743607</v>
      </c>
      <c r="F59" s="25">
        <f t="shared" si="0"/>
        <v>107.09004877327872</v>
      </c>
      <c r="G59" s="26">
        <f t="shared" si="1"/>
        <v>0.16796797135906408</v>
      </c>
      <c r="H59" s="26">
        <f t="shared" si="3"/>
        <v>0.15144653155325449</v>
      </c>
      <c r="I59" s="26">
        <f t="shared" si="2"/>
        <v>1.5594352781887061E-2</v>
      </c>
    </row>
    <row r="60" spans="1:9" x14ac:dyDescent="0.25">
      <c r="A60" s="33"/>
      <c r="B60" s="33"/>
      <c r="C60" s="33"/>
      <c r="D60" s="33" t="s">
        <v>15</v>
      </c>
      <c r="E60" s="34">
        <v>144.9176882227693</v>
      </c>
      <c r="F60" s="25">
        <f t="shared" si="0"/>
        <v>21.366685624113302</v>
      </c>
      <c r="G60" s="26">
        <f t="shared" si="1"/>
        <v>0.84185720526027197</v>
      </c>
      <c r="H60" s="26">
        <f t="shared" si="3"/>
        <v>0.75905157851336003</v>
      </c>
      <c r="I60" s="26">
        <f t="shared" si="2"/>
        <v>7.8159057018900815E-2</v>
      </c>
    </row>
  </sheetData>
  <sheetProtection algorithmName="SHA-512" hashValue="rmOZIU8g+OC8xtztYNds62rO9jhu1NiqskOI3F8/xOWJ4J4/EXJlbfOddlfe6O9daN0GHDXsQvjdw2zLZrFD4A==" saltValue="L1UERWMhfB4Zxdb4Y6S/WA==" spinCount="100000" sheet="1" objects="1" scenarios="1"/>
  <mergeCells count="7">
    <mergeCell ref="A1:G1"/>
    <mergeCell ref="F3:F5"/>
    <mergeCell ref="A3:A5"/>
    <mergeCell ref="B3:B5"/>
    <mergeCell ref="C3:C5"/>
    <mergeCell ref="D3:D5"/>
    <mergeCell ref="E3:E5"/>
  </mergeCells>
  <conditionalFormatting sqref="H8:H60">
    <cfRule type="cellIs" dxfId="9" priority="4" operator="lessThan">
      <formula>30</formula>
    </cfRule>
  </conditionalFormatting>
  <conditionalFormatting sqref="H7">
    <cfRule type="cellIs" dxfId="8" priority="2" operator="lessThan">
      <formula>30</formula>
    </cfRule>
  </conditionalFormatting>
  <conditionalFormatting sqref="I7:I60">
    <cfRule type="cellIs" dxfId="7" priority="1" operator="lessThan">
      <formula>$I$6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9C40-E60A-4CE3-BC76-9AD76D1B2980}">
  <dimension ref="A1:J10"/>
  <sheetViews>
    <sheetView workbookViewId="0">
      <selection activeCell="K3" sqref="K3"/>
    </sheetView>
  </sheetViews>
  <sheetFormatPr defaultRowHeight="15" x14ac:dyDescent="0.25"/>
  <cols>
    <col min="1" max="1" width="19" style="6" customWidth="1"/>
    <col min="2" max="2" width="9.140625" style="6"/>
    <col min="3" max="3" width="23.140625" style="6" bestFit="1" customWidth="1"/>
    <col min="4" max="4" width="9.140625" style="6"/>
    <col min="5" max="5" width="9.140625" style="12"/>
    <col min="6" max="6" width="9.140625" style="6"/>
    <col min="7" max="7" width="20.7109375" style="6" customWidth="1"/>
    <col min="8" max="8" width="20.140625" style="6" customWidth="1"/>
    <col min="9" max="9" width="13.7109375" style="6" customWidth="1"/>
    <col min="10" max="16384" width="9.140625" style="6"/>
  </cols>
  <sheetData>
    <row r="1" spans="1:10" ht="15.75" x14ac:dyDescent="0.25">
      <c r="A1" s="81"/>
      <c r="B1" s="81"/>
      <c r="C1" s="81"/>
      <c r="D1" s="81"/>
      <c r="E1" s="81"/>
      <c r="F1" s="81"/>
      <c r="G1" s="81"/>
    </row>
    <row r="2" spans="1:10" ht="20.25" x14ac:dyDescent="0.25">
      <c r="A2" s="29" t="s">
        <v>139</v>
      </c>
      <c r="B2" s="30"/>
      <c r="C2" s="30"/>
      <c r="D2" s="30"/>
      <c r="E2" s="31"/>
      <c r="F2" s="30"/>
      <c r="G2" s="30"/>
      <c r="H2" s="30"/>
    </row>
    <row r="3" spans="1:10" ht="42" x14ac:dyDescent="0.25">
      <c r="A3" s="86" t="s">
        <v>2</v>
      </c>
      <c r="B3" s="86" t="s">
        <v>3</v>
      </c>
      <c r="C3" s="86" t="s">
        <v>68</v>
      </c>
      <c r="D3" s="86" t="s">
        <v>5</v>
      </c>
      <c r="E3" s="88" t="s">
        <v>6</v>
      </c>
      <c r="F3" s="90" t="s">
        <v>7</v>
      </c>
      <c r="G3" s="19" t="s">
        <v>121</v>
      </c>
      <c r="H3" s="19" t="s">
        <v>122</v>
      </c>
      <c r="I3" s="19" t="s">
        <v>123</v>
      </c>
    </row>
    <row r="4" spans="1:10" x14ac:dyDescent="0.25">
      <c r="A4" s="87"/>
      <c r="B4" s="87"/>
      <c r="C4" s="87"/>
      <c r="D4" s="87"/>
      <c r="E4" s="89"/>
      <c r="F4" s="91"/>
      <c r="G4" s="20">
        <v>122</v>
      </c>
      <c r="H4" s="20">
        <v>110</v>
      </c>
      <c r="I4" s="21">
        <f>1.67/(24.45/165.83)</f>
        <v>11.326629856850717</v>
      </c>
    </row>
    <row r="5" spans="1:10" x14ac:dyDescent="0.25">
      <c r="A5" s="87"/>
      <c r="B5" s="87"/>
      <c r="C5" s="87"/>
      <c r="D5" s="87"/>
      <c r="E5" s="89"/>
      <c r="F5" s="91"/>
      <c r="G5" s="20" t="s">
        <v>8</v>
      </c>
      <c r="H5" s="20" t="s">
        <v>8</v>
      </c>
      <c r="I5" s="20" t="s">
        <v>9</v>
      </c>
    </row>
    <row r="6" spans="1:10" x14ac:dyDescent="0.25">
      <c r="A6" s="22"/>
      <c r="B6" s="22"/>
      <c r="C6" s="22"/>
      <c r="D6" s="22"/>
      <c r="E6" s="32"/>
      <c r="F6" s="20"/>
      <c r="G6" s="24">
        <v>30</v>
      </c>
      <c r="H6" s="24">
        <v>30</v>
      </c>
      <c r="I6" s="24">
        <v>10</v>
      </c>
    </row>
    <row r="7" spans="1:10" x14ac:dyDescent="0.25">
      <c r="A7" s="119" t="s">
        <v>69</v>
      </c>
      <c r="B7" s="119" t="s">
        <v>11</v>
      </c>
      <c r="C7" s="68" t="s">
        <v>70</v>
      </c>
      <c r="D7" s="68" t="s">
        <v>13</v>
      </c>
      <c r="E7" s="69">
        <v>7.2400000000000006E-2</v>
      </c>
      <c r="F7" s="25">
        <f>E7*(24.45/165.83)</f>
        <v>1.0674666827473919E-2</v>
      </c>
      <c r="G7" s="26">
        <f>$G$4/E7</f>
        <v>1685.0828729281766</v>
      </c>
      <c r="H7" s="26">
        <f>$H$4/E7</f>
        <v>1519.3370165745855</v>
      </c>
      <c r="I7" s="26">
        <f>$I$4/E7</f>
        <v>156.4451637686563</v>
      </c>
      <c r="J7" s="12"/>
    </row>
    <row r="8" spans="1:10" x14ac:dyDescent="0.25">
      <c r="A8" s="120"/>
      <c r="B8" s="120"/>
      <c r="C8" s="68" t="s">
        <v>71</v>
      </c>
      <c r="D8" s="68" t="s">
        <v>15</v>
      </c>
      <c r="E8" s="70">
        <v>2.3300000000000001E-2</v>
      </c>
      <c r="F8" s="25">
        <f t="shared" ref="F8" si="0">E8*(24.45/165.83)</f>
        <v>3.4353554845323524E-3</v>
      </c>
      <c r="G8" s="56">
        <f t="shared" ref="G8" si="1">$G$4/E8</f>
        <v>5236.0515021459223</v>
      </c>
      <c r="H8" s="26">
        <f>$H$4/E8</f>
        <v>4721.0300429184545</v>
      </c>
      <c r="I8" s="26">
        <f>$I$4/E8</f>
        <v>486.12145308372175</v>
      </c>
      <c r="J8" s="12"/>
    </row>
    <row r="9" spans="1:10" x14ac:dyDescent="0.25">
      <c r="J9" s="12"/>
    </row>
    <row r="10" spans="1:10" x14ac:dyDescent="0.25">
      <c r="J10" s="12"/>
    </row>
  </sheetData>
  <sheetProtection algorithmName="SHA-512" hashValue="bmshl3SXBjhl3eND4dMuMd9nilXyylBpd95k6MdSYLrF4PLb2NF2RqXZPzbuT2h4MZFg9AiXapVlx7TM9iVssA==" saltValue="gZDjfusAWGfcfDCYDQvEfg==" spinCount="100000" sheet="1" objects="1" scenarios="1"/>
  <mergeCells count="9">
    <mergeCell ref="A1:G1"/>
    <mergeCell ref="D3:D5"/>
    <mergeCell ref="E3:E5"/>
    <mergeCell ref="F3:F5"/>
    <mergeCell ref="A7:A8"/>
    <mergeCell ref="B7:B8"/>
    <mergeCell ref="A3:A5"/>
    <mergeCell ref="B3:B5"/>
    <mergeCell ref="C3:C5"/>
  </mergeCells>
  <conditionalFormatting sqref="G8">
    <cfRule type="cellIs" dxfId="6" priority="4" operator="lessThan">
      <formula>10</formula>
    </cfRule>
  </conditionalFormatting>
  <conditionalFormatting sqref="I7:I8">
    <cfRule type="cellIs" dxfId="5" priority="1" operator="lessThan">
      <formula>$I$6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3154C-17C8-4F9B-9562-D14E3D5A5B4F}">
  <dimension ref="A1:F37"/>
  <sheetViews>
    <sheetView workbookViewId="0">
      <selection activeCell="A4" sqref="A4"/>
    </sheetView>
  </sheetViews>
  <sheetFormatPr defaultRowHeight="15" x14ac:dyDescent="0.25"/>
  <cols>
    <col min="1" max="1" width="28.7109375" style="6" customWidth="1"/>
    <col min="2" max="2" width="167.140625" style="2" customWidth="1"/>
    <col min="3" max="3" width="41" style="6" customWidth="1"/>
    <col min="4" max="4" width="139.42578125" style="2" customWidth="1"/>
    <col min="5" max="5" width="35.28515625" style="2" customWidth="1"/>
    <col min="6" max="6" width="41" style="6" customWidth="1"/>
    <col min="7" max="7" width="139.42578125" style="2" customWidth="1"/>
    <col min="8" max="16384" width="9.140625" style="2"/>
  </cols>
  <sheetData>
    <row r="1" spans="1:6" x14ac:dyDescent="0.25">
      <c r="A1" s="5" t="s">
        <v>80</v>
      </c>
      <c r="C1" s="2"/>
      <c r="F1" s="2"/>
    </row>
    <row r="2" spans="1:6" x14ac:dyDescent="0.25">
      <c r="C2" s="2"/>
      <c r="F2" s="2"/>
    </row>
    <row r="3" spans="1:6" x14ac:dyDescent="0.25">
      <c r="A3" s="7" t="s">
        <v>81</v>
      </c>
      <c r="B3" s="7" t="s">
        <v>82</v>
      </c>
      <c r="C3" s="2"/>
      <c r="F3" s="2"/>
    </row>
    <row r="4" spans="1:6" x14ac:dyDescent="0.25">
      <c r="A4" s="79" t="s">
        <v>83</v>
      </c>
      <c r="B4" s="6" t="s">
        <v>103</v>
      </c>
      <c r="C4" s="2"/>
      <c r="F4" s="2"/>
    </row>
    <row r="5" spans="1:6" x14ac:dyDescent="0.25">
      <c r="A5" s="79" t="s">
        <v>100</v>
      </c>
      <c r="B5" s="6" t="s">
        <v>104</v>
      </c>
      <c r="F5" s="2"/>
    </row>
    <row r="6" spans="1:6" x14ac:dyDescent="0.25">
      <c r="A6" s="79" t="s">
        <v>84</v>
      </c>
      <c r="B6" s="6" t="s">
        <v>105</v>
      </c>
      <c r="F6" s="2"/>
    </row>
    <row r="7" spans="1:6" x14ac:dyDescent="0.25">
      <c r="A7" s="79" t="s">
        <v>85</v>
      </c>
      <c r="B7" s="6" t="s">
        <v>106</v>
      </c>
      <c r="C7" s="2"/>
      <c r="F7" s="2"/>
    </row>
    <row r="8" spans="1:6" x14ac:dyDescent="0.25">
      <c r="A8" s="79" t="s">
        <v>86</v>
      </c>
      <c r="B8" s="6" t="s">
        <v>107</v>
      </c>
      <c r="C8" s="2"/>
      <c r="F8" s="2"/>
    </row>
    <row r="9" spans="1:6" x14ac:dyDescent="0.25">
      <c r="A9" s="79" t="s">
        <v>87</v>
      </c>
      <c r="B9" s="6" t="s">
        <v>108</v>
      </c>
      <c r="C9" s="2"/>
      <c r="F9" s="2"/>
    </row>
    <row r="10" spans="1:6" x14ac:dyDescent="0.25">
      <c r="A10" s="79" t="s">
        <v>88</v>
      </c>
      <c r="B10" s="6" t="s">
        <v>109</v>
      </c>
      <c r="C10" s="2"/>
      <c r="F10" s="2"/>
    </row>
    <row r="11" spans="1:6" x14ac:dyDescent="0.25">
      <c r="A11" s="79" t="s">
        <v>89</v>
      </c>
      <c r="B11" s="6" t="s">
        <v>110</v>
      </c>
      <c r="C11" s="2"/>
      <c r="F11" s="2"/>
    </row>
    <row r="12" spans="1:6" x14ac:dyDescent="0.25">
      <c r="A12" s="79" t="s">
        <v>90</v>
      </c>
      <c r="B12" s="6" t="s">
        <v>111</v>
      </c>
      <c r="C12" s="2"/>
      <c r="F12" s="2"/>
    </row>
    <row r="13" spans="1:6" x14ac:dyDescent="0.25">
      <c r="A13" s="79" t="s">
        <v>101</v>
      </c>
      <c r="B13" s="6" t="s">
        <v>112</v>
      </c>
      <c r="C13" s="2"/>
      <c r="F13" s="2"/>
    </row>
    <row r="14" spans="1:6" x14ac:dyDescent="0.25">
      <c r="A14" s="79" t="s">
        <v>91</v>
      </c>
      <c r="B14" s="6" t="s">
        <v>113</v>
      </c>
      <c r="C14" s="2"/>
      <c r="F14" s="2"/>
    </row>
    <row r="15" spans="1:6" x14ac:dyDescent="0.25">
      <c r="A15" s="79" t="s">
        <v>92</v>
      </c>
      <c r="B15" s="6" t="s">
        <v>114</v>
      </c>
      <c r="C15" s="2"/>
      <c r="F15" s="2"/>
    </row>
    <row r="16" spans="1:6" x14ac:dyDescent="0.25">
      <c r="A16" s="79" t="s">
        <v>93</v>
      </c>
      <c r="B16" s="6" t="s">
        <v>115</v>
      </c>
      <c r="C16" s="2"/>
      <c r="F16" s="2"/>
    </row>
    <row r="17" spans="1:6" x14ac:dyDescent="0.25">
      <c r="A17" s="79" t="s">
        <v>94</v>
      </c>
      <c r="B17" s="6" t="s">
        <v>116</v>
      </c>
      <c r="C17" s="2"/>
      <c r="F17" s="2"/>
    </row>
    <row r="18" spans="1:6" x14ac:dyDescent="0.25">
      <c r="A18" s="79" t="s">
        <v>95</v>
      </c>
      <c r="B18" s="6" t="s">
        <v>117</v>
      </c>
      <c r="C18" s="2"/>
      <c r="F18" s="2"/>
    </row>
    <row r="19" spans="1:6" x14ac:dyDescent="0.25">
      <c r="A19" s="79" t="s">
        <v>96</v>
      </c>
      <c r="B19" s="6" t="s">
        <v>118</v>
      </c>
      <c r="C19" s="2"/>
      <c r="F19" s="2"/>
    </row>
    <row r="20" spans="1:6" x14ac:dyDescent="0.25">
      <c r="A20" s="79" t="s">
        <v>102</v>
      </c>
      <c r="B20" s="6" t="s">
        <v>119</v>
      </c>
      <c r="C20" s="2"/>
      <c r="F20" s="2"/>
    </row>
    <row r="21" spans="1:6" x14ac:dyDescent="0.25">
      <c r="A21" s="8"/>
      <c r="B21" s="6"/>
      <c r="C21" s="2"/>
      <c r="F21" s="2"/>
    </row>
    <row r="22" spans="1:6" x14ac:dyDescent="0.25">
      <c r="A22" s="9"/>
      <c r="B22" s="6"/>
      <c r="C22" s="2"/>
      <c r="F22" s="2"/>
    </row>
    <row r="23" spans="1:6" x14ac:dyDescent="0.25">
      <c r="A23" s="9"/>
      <c r="B23" s="6"/>
      <c r="C23" s="2"/>
      <c r="F23" s="2"/>
    </row>
    <row r="24" spans="1:6" x14ac:dyDescent="0.25">
      <c r="A24" s="9"/>
      <c r="B24" s="6"/>
      <c r="C24" s="2"/>
      <c r="F24" s="2"/>
    </row>
    <row r="25" spans="1:6" x14ac:dyDescent="0.25">
      <c r="A25" s="9"/>
      <c r="B25" s="6"/>
      <c r="C25" s="2"/>
      <c r="F25" s="2"/>
    </row>
    <row r="26" spans="1:6" x14ac:dyDescent="0.25">
      <c r="A26" s="9"/>
      <c r="B26" s="6"/>
      <c r="C26" s="2"/>
      <c r="F26" s="2"/>
    </row>
    <row r="27" spans="1:6" x14ac:dyDescent="0.25">
      <c r="A27" s="9"/>
      <c r="B27" s="6"/>
      <c r="C27" s="2"/>
      <c r="F27" s="2"/>
    </row>
    <row r="28" spans="1:6" x14ac:dyDescent="0.25">
      <c r="A28" s="9"/>
      <c r="B28" s="6"/>
      <c r="C28" s="2"/>
      <c r="F28" s="2"/>
    </row>
    <row r="29" spans="1:6" x14ac:dyDescent="0.25">
      <c r="A29" s="9"/>
      <c r="B29" s="6"/>
      <c r="C29" s="2"/>
      <c r="F29" s="2"/>
    </row>
    <row r="30" spans="1:6" x14ac:dyDescent="0.25">
      <c r="A30" s="9"/>
      <c r="B30" s="6"/>
      <c r="C30" s="2"/>
      <c r="F30" s="2"/>
    </row>
    <row r="31" spans="1:6" x14ac:dyDescent="0.25">
      <c r="A31" s="9"/>
      <c r="B31" s="6"/>
      <c r="C31" s="2"/>
      <c r="F31" s="2"/>
    </row>
    <row r="32" spans="1:6" x14ac:dyDescent="0.25">
      <c r="A32" s="9"/>
      <c r="B32" s="6"/>
      <c r="C32" s="2"/>
      <c r="F32" s="2"/>
    </row>
    <row r="33" spans="1:6" x14ac:dyDescent="0.25">
      <c r="A33" s="9"/>
      <c r="B33" s="6"/>
      <c r="C33" s="9"/>
      <c r="F33" s="2"/>
    </row>
    <row r="34" spans="1:6" x14ac:dyDescent="0.25">
      <c r="A34" s="9"/>
      <c r="B34" s="6"/>
    </row>
    <row r="35" spans="1:6" x14ac:dyDescent="0.25">
      <c r="A35" s="9"/>
      <c r="B35" s="6"/>
    </row>
    <row r="36" spans="1:6" x14ac:dyDescent="0.25">
      <c r="A36" s="9"/>
      <c r="B36" s="6"/>
    </row>
    <row r="37" spans="1:6" x14ac:dyDescent="0.25">
      <c r="A37" s="9"/>
      <c r="B37" s="6"/>
    </row>
  </sheetData>
  <sheetProtection algorithmName="SHA-512" hashValue="wGOEpvnxTYmGhxvq0cNCfncYg6+LOYNeV7rKlBCVNt1m4tA4UVzf08ARR7WTKk9ZMypL7+DXQPXrlB/VllAk5Q==" saltValue="tQycR7EnFGYvf8UJhNyF2A==" spinCount="100000" sheet="1" objects="1" scenarios="1"/>
  <hyperlinks>
    <hyperlink ref="A4" location="'Aerosol Degreaser Inh'!A1" display="'Aerosol Degreaser Inh" xr:uid="{E86E8525-4676-45CE-AE3F-0FD714CCFB03}"/>
    <hyperlink ref="A5" location="'Break Cleaner_aerosol'!A1" display="'Break Cleaner_aerosol" xr:uid="{01D15868-B4B3-463B-B7CB-87EF9ADE7D11}"/>
    <hyperlink ref="A6" location="'Parts Cleaner Inh'!A1" display="'Parts Cleaner Inh" xr:uid="{C6B1FF2D-DF4F-4127-ABD8-8F4F5287EC29}"/>
    <hyperlink ref="A7" location="'Mold Cleaner Inh'!A1" display="'Mold Cleaner Inh" xr:uid="{FC1EA9ED-D6A2-417C-81EB-26C7FACF0364}"/>
    <hyperlink ref="A8" location="'Vandalism Remover Inh'!A1" display="'Vandalism Remover Inh" xr:uid="{E277BBD3-7A84-4EF9-BE2C-69AE055CF676}"/>
    <hyperlink ref="A9" location="'Liquid Marble Polish Inh'!A1" display="'Liquid Marble Polish Inh" xr:uid="{1430DC65-23D5-4E99-A725-8010DCB07596}"/>
    <hyperlink ref="A10" location="'Cutting Fluid Inh'!A1" display="'Cutting Fluid Inh" xr:uid="{4909083B-EAA2-4599-9017-C35D05A5D62C}"/>
    <hyperlink ref="A11" location="'Aerosol Lubricant Inh'!A1" display="'Aerosol Lubricant Inh" xr:uid="{2D84CFC6-C5DB-469C-B5DB-DACD5A96AF32}"/>
    <hyperlink ref="A12" location="'Adhesives Inh'!A1" display="'Adhesives Inh" xr:uid="{317CDE9F-6B2D-4CD5-91C1-98569C6191C2}"/>
    <hyperlink ref="A13" location="'Likestock Groom Inh'!A1" display="'Likestock Groom Inh" xr:uid="{CFA32630-7C0E-4442-951E-1507C2D6103B}"/>
    <hyperlink ref="A14" location="'Caulk Sealant Inh'!A1" display="'Caulk Sealant Inh" xr:uid="{29C71A5D-7BE6-4EE3-BE1C-7DC2B0E12B1B}"/>
    <hyperlink ref="A15" location="'Outdoor Water Shield Inh'!A1" display="'Outdoor Water Shield Inh" xr:uid="{D1934EF7-BE7A-44C9-824F-F35259BFA854}"/>
    <hyperlink ref="A16" location="'Coatings and Primers Inh'!A1" display="'Coatings and Primers Inh" xr:uid="{D1AB9A28-E5BE-46C6-9B6E-C169C082F438}"/>
    <hyperlink ref="A17" location="'Rust Primer Inh'!A1" display="'Rust Primer Inh" xr:uid="{58BE8AD5-9650-4C06-8CD2-4BD864F407E0}"/>
    <hyperlink ref="A18" location="'Metallic Overglaze Inh'!A1" display="'Metallic Overglaze Inh" xr:uid="{7C23BA82-9D42-464D-AA0A-90C99865E9A1}"/>
    <hyperlink ref="A19" location="'Wax Marble Polish Inh'!A1" display="'Wax Marble Polish Inh" xr:uid="{3368A129-A79C-494D-91A8-7C80EAF03093}"/>
    <hyperlink ref="A20" location="'Dry Cleaned Articles Inh'!A1" display="'Dry Cleaned Articles Inh" xr:uid="{B3898F4F-1C61-4782-8F72-BC86BA356527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7CCB3-A98E-4040-AACF-E78904B2A5E0}">
  <dimension ref="A1:R59"/>
  <sheetViews>
    <sheetView workbookViewId="0">
      <selection activeCell="M38" sqref="M38"/>
    </sheetView>
  </sheetViews>
  <sheetFormatPr defaultRowHeight="15" x14ac:dyDescent="0.25"/>
  <cols>
    <col min="1" max="1" width="18.140625" customWidth="1"/>
    <col min="3" max="3" width="29.140625" customWidth="1"/>
    <col min="4" max="4" width="13.28515625" customWidth="1"/>
    <col min="8" max="8" width="13.5703125" customWidth="1"/>
    <col min="9" max="9" width="14" customWidth="1"/>
    <col min="10" max="10" width="14.28515625" customWidth="1"/>
    <col min="11" max="11" width="13.42578125" customWidth="1"/>
    <col min="12" max="12" width="11.85546875" customWidth="1"/>
  </cols>
  <sheetData>
    <row r="1" spans="1:18" ht="66.75" customHeight="1" x14ac:dyDescent="0.25">
      <c r="A1" s="121" t="s">
        <v>140</v>
      </c>
      <c r="B1" s="122"/>
      <c r="C1" s="122"/>
      <c r="D1" s="122"/>
      <c r="E1" s="122"/>
      <c r="F1" s="122"/>
      <c r="G1" s="122"/>
      <c r="H1" s="122"/>
      <c r="I1" s="122"/>
      <c r="J1" s="71"/>
      <c r="K1" s="71"/>
      <c r="L1" s="71"/>
      <c r="M1" s="3"/>
      <c r="N1" s="3"/>
      <c r="O1" s="3"/>
      <c r="P1" s="3"/>
      <c r="Q1" s="4"/>
      <c r="R1" s="4"/>
    </row>
    <row r="2" spans="1:18" ht="52.5" customHeight="1" x14ac:dyDescent="0.25">
      <c r="A2" s="86" t="s">
        <v>2</v>
      </c>
      <c r="B2" s="86" t="s">
        <v>3</v>
      </c>
      <c r="C2" s="86" t="s">
        <v>4</v>
      </c>
      <c r="D2" s="86" t="s">
        <v>5</v>
      </c>
      <c r="E2" s="88" t="s">
        <v>72</v>
      </c>
      <c r="F2" s="88" t="s">
        <v>73</v>
      </c>
      <c r="G2" s="88" t="s">
        <v>6</v>
      </c>
      <c r="H2" s="72" t="s">
        <v>74</v>
      </c>
      <c r="I2" s="72" t="s">
        <v>75</v>
      </c>
      <c r="J2" s="19" t="s">
        <v>76</v>
      </c>
      <c r="K2" s="123" t="s">
        <v>77</v>
      </c>
      <c r="L2" s="123" t="s">
        <v>78</v>
      </c>
      <c r="M2" s="2"/>
      <c r="N2" s="2"/>
      <c r="O2" s="2"/>
      <c r="P2" s="2"/>
      <c r="Q2" s="2"/>
      <c r="R2" s="2"/>
    </row>
    <row r="3" spans="1:18" ht="12.75" customHeight="1" x14ac:dyDescent="0.25">
      <c r="A3" s="87"/>
      <c r="B3" s="87"/>
      <c r="C3" s="87"/>
      <c r="D3" s="87"/>
      <c r="E3" s="89"/>
      <c r="F3" s="89"/>
      <c r="G3" s="89"/>
      <c r="H3" s="20">
        <v>11</v>
      </c>
      <c r="I3" s="20">
        <v>11</v>
      </c>
      <c r="J3" s="21">
        <v>11</v>
      </c>
      <c r="K3" s="124"/>
      <c r="L3" s="124"/>
      <c r="M3" s="2"/>
      <c r="N3" s="2"/>
      <c r="O3" s="2"/>
      <c r="P3" s="2"/>
      <c r="Q3" s="2"/>
      <c r="R3" s="2"/>
    </row>
    <row r="4" spans="1:18" x14ac:dyDescent="0.25">
      <c r="A4" s="87"/>
      <c r="B4" s="87"/>
      <c r="C4" s="87"/>
      <c r="D4" s="87"/>
      <c r="E4" s="89"/>
      <c r="F4" s="89"/>
      <c r="G4" s="89"/>
      <c r="H4" s="20" t="s">
        <v>9</v>
      </c>
      <c r="I4" s="20" t="s">
        <v>9</v>
      </c>
      <c r="J4" s="20" t="s">
        <v>9</v>
      </c>
      <c r="K4" s="73"/>
      <c r="L4" s="74"/>
      <c r="M4" s="2"/>
      <c r="N4" s="2"/>
      <c r="O4" s="2"/>
      <c r="P4" s="2"/>
      <c r="Q4" s="2"/>
      <c r="R4" s="2"/>
    </row>
    <row r="5" spans="1:18" x14ac:dyDescent="0.25">
      <c r="A5" s="22"/>
      <c r="B5" s="22"/>
      <c r="C5" s="22"/>
      <c r="D5" s="22"/>
      <c r="E5" s="22"/>
      <c r="F5" s="22"/>
      <c r="G5" s="23"/>
      <c r="H5" s="24">
        <v>10</v>
      </c>
      <c r="I5" s="24">
        <v>10</v>
      </c>
      <c r="J5" s="24">
        <v>10</v>
      </c>
      <c r="K5" s="75"/>
      <c r="L5" s="75"/>
      <c r="M5" s="2"/>
      <c r="N5" s="2"/>
      <c r="O5" s="2"/>
      <c r="P5" s="2"/>
      <c r="Q5" s="2"/>
      <c r="R5" s="2"/>
    </row>
    <row r="6" spans="1:18" x14ac:dyDescent="0.25">
      <c r="A6" s="6" t="s">
        <v>10</v>
      </c>
      <c r="B6" s="6" t="s">
        <v>11</v>
      </c>
      <c r="C6" s="6" t="s">
        <v>12</v>
      </c>
      <c r="D6" s="6" t="s">
        <v>13</v>
      </c>
      <c r="E6" s="76">
        <f>'[1]Acute Inhalation Exposure'!$M$20</f>
        <v>16.915604832260609</v>
      </c>
      <c r="F6" s="76">
        <f>'[1]Acute Inhalation Exposure'!$N$20</f>
        <v>10.916246902936841</v>
      </c>
      <c r="G6" s="12">
        <v>1.5204668223294189</v>
      </c>
      <c r="H6" s="26">
        <f>$H$3/(E6*(1/24))</f>
        <v>15.60689095175079</v>
      </c>
      <c r="I6" s="26">
        <f>$H$3/(F6*(3/24))</f>
        <v>8.0613786755157584</v>
      </c>
      <c r="J6" s="26">
        <f>$H$3/G6</f>
        <v>7.2346202090404965</v>
      </c>
      <c r="K6" s="77">
        <f>H6/J6</f>
        <v>2.1572508992591168</v>
      </c>
      <c r="L6" s="77">
        <f>I6/J6</f>
        <v>1.1142780743959622</v>
      </c>
      <c r="M6" s="2"/>
      <c r="N6" s="2"/>
      <c r="O6" s="2"/>
      <c r="P6" s="2"/>
      <c r="Q6" s="2"/>
      <c r="R6" s="2"/>
    </row>
    <row r="7" spans="1:18" x14ac:dyDescent="0.25">
      <c r="A7" s="6"/>
      <c r="B7" s="6"/>
      <c r="C7" s="6"/>
      <c r="D7" s="6" t="s">
        <v>15</v>
      </c>
      <c r="E7" s="76">
        <f>'[1]Acute Inhalation Exposure'!$M$23</f>
        <v>2.9807391122843199</v>
      </c>
      <c r="F7" s="76">
        <f>'[1]Acute Inhalation Exposure'!$N$23</f>
        <v>2.3898968318314311</v>
      </c>
      <c r="G7" s="12">
        <v>0.37814128095031968</v>
      </c>
      <c r="H7" s="26">
        <f t="shared" ref="H7:H59" si="0">$H$3/(E7*(1/24))</f>
        <v>88.568636856541573</v>
      </c>
      <c r="I7" s="26">
        <f t="shared" ref="I7:I59" si="1">$H$3/(F7*(3/24))</f>
        <v>36.821673148360823</v>
      </c>
      <c r="J7" s="26">
        <f t="shared" ref="J7:J59" si="2">$H$3/G7</f>
        <v>29.089656575858438</v>
      </c>
      <c r="K7" s="77">
        <f t="shared" ref="K7:K59" si="3">H7/J7</f>
        <v>3.0446779811778479</v>
      </c>
      <c r="L7" s="77">
        <f t="shared" ref="L7:L59" si="4">I7/J7</f>
        <v>1.2657995137322866</v>
      </c>
      <c r="M7" s="2"/>
      <c r="N7" s="2"/>
      <c r="O7" s="2"/>
      <c r="P7" s="2"/>
      <c r="Q7" s="2"/>
      <c r="R7" s="2"/>
    </row>
    <row r="8" spans="1:18" x14ac:dyDescent="0.25">
      <c r="A8" s="6" t="s">
        <v>10</v>
      </c>
      <c r="B8" s="6" t="s">
        <v>17</v>
      </c>
      <c r="C8" s="6" t="s">
        <v>18</v>
      </c>
      <c r="D8" s="6" t="s">
        <v>13</v>
      </c>
      <c r="E8" s="76">
        <f>'[1]Acute Inhalation Exposure'!$M$27</f>
        <v>98.15842401545487</v>
      </c>
      <c r="F8" s="76">
        <f>'[1]Acute Inhalation Exposure'!$N$27</f>
        <v>63.34515394402672</v>
      </c>
      <c r="G8" s="12">
        <v>8.8230145198832375</v>
      </c>
      <c r="H8" s="26">
        <f t="shared" si="0"/>
        <v>2.6895297336725137</v>
      </c>
      <c r="I8" s="26">
        <f t="shared" si="1"/>
        <v>1.3892143995381065</v>
      </c>
      <c r="J8" s="26">
        <f t="shared" si="2"/>
        <v>1.2467394194139412</v>
      </c>
      <c r="K8" s="77">
        <f t="shared" si="3"/>
        <v>2.1572508992591168</v>
      </c>
      <c r="L8" s="77">
        <f t="shared" si="4"/>
        <v>1.1142780743959624</v>
      </c>
      <c r="M8" s="2"/>
      <c r="N8" s="2"/>
      <c r="O8" s="2"/>
      <c r="P8" s="2"/>
      <c r="Q8" s="2"/>
      <c r="R8" s="2"/>
    </row>
    <row r="9" spans="1:18" x14ac:dyDescent="0.25">
      <c r="A9" s="6"/>
      <c r="B9" s="6"/>
      <c r="C9" s="6"/>
      <c r="D9" s="6" t="s">
        <v>15</v>
      </c>
      <c r="E9" s="76">
        <f>'[1]Acute Inhalation Exposure'!$M$30</f>
        <v>17.296730241951018</v>
      </c>
      <c r="F9" s="76">
        <f>'[1]Acute Inhalation Exposure'!$N$30</f>
        <v>13.868171365927529</v>
      </c>
      <c r="G9" s="12">
        <v>2.1942905714183851</v>
      </c>
      <c r="H9" s="26">
        <f t="shared" si="0"/>
        <v>15.26300036521941</v>
      </c>
      <c r="I9" s="26">
        <f t="shared" si="1"/>
        <v>6.3454652872408026</v>
      </c>
      <c r="J9" s="26">
        <f t="shared" si="2"/>
        <v>5.0130097368506767</v>
      </c>
      <c r="K9" s="77">
        <f t="shared" si="3"/>
        <v>3.0446779811778475</v>
      </c>
      <c r="L9" s="77">
        <f t="shared" si="4"/>
        <v>1.2657995137322862</v>
      </c>
      <c r="M9" s="2"/>
      <c r="N9" s="2"/>
      <c r="O9" s="2"/>
      <c r="P9" s="2"/>
      <c r="Q9" s="2"/>
      <c r="R9" s="2"/>
    </row>
    <row r="10" spans="1:18" x14ac:dyDescent="0.25">
      <c r="A10" s="6" t="s">
        <v>10</v>
      </c>
      <c r="B10" s="6" t="s">
        <v>21</v>
      </c>
      <c r="C10" s="6" t="s">
        <v>22</v>
      </c>
      <c r="D10" s="6" t="s">
        <v>13</v>
      </c>
      <c r="E10" s="76">
        <f>'[1]Acute Inhalation Exposure'!$M$34</f>
        <v>966.45918014985511</v>
      </c>
      <c r="F10" s="76">
        <f>'[1]Acute Inhalation Exposure'!$N$34</f>
        <v>623.6907953775966</v>
      </c>
      <c r="G10" s="12">
        <v>86.870622311479309</v>
      </c>
      <c r="H10" s="26">
        <f t="shared" si="0"/>
        <v>0.27316208011916787</v>
      </c>
      <c r="I10" s="26">
        <f t="shared" si="1"/>
        <v>0.14109555672811044</v>
      </c>
      <c r="J10" s="26">
        <f t="shared" si="2"/>
        <v>0.12662508575751771</v>
      </c>
      <c r="K10" s="77">
        <f t="shared" si="3"/>
        <v>2.1572508992591168</v>
      </c>
      <c r="L10" s="77">
        <f t="shared" si="4"/>
        <v>1.1142780743959624</v>
      </c>
      <c r="M10" s="2"/>
      <c r="N10" s="2"/>
      <c r="O10" s="2"/>
      <c r="P10" s="2"/>
      <c r="Q10" s="2"/>
      <c r="R10" s="2"/>
    </row>
    <row r="11" spans="1:18" x14ac:dyDescent="0.25">
      <c r="A11" s="6"/>
      <c r="B11" s="6"/>
      <c r="C11" s="6"/>
      <c r="D11" s="6" t="s">
        <v>15</v>
      </c>
      <c r="E11" s="76">
        <f>'[1]Acute Inhalation Exposure'!$M$37</f>
        <v>170.30207948608862</v>
      </c>
      <c r="F11" s="76">
        <f>'[1]Acute Inhalation Exposure'!$N$37</f>
        <v>136.5447913709549</v>
      </c>
      <c r="G11" s="12">
        <v>21.604791315003901</v>
      </c>
      <c r="H11" s="26">
        <f t="shared" si="0"/>
        <v>1.550186590772459</v>
      </c>
      <c r="I11" s="26">
        <f t="shared" si="1"/>
        <v>0.64447716471972949</v>
      </c>
      <c r="J11" s="26">
        <f t="shared" si="2"/>
        <v>0.50914632035167218</v>
      </c>
      <c r="K11" s="77">
        <f t="shared" si="3"/>
        <v>3.0446779811778479</v>
      </c>
      <c r="L11" s="77">
        <f t="shared" si="4"/>
        <v>1.2657995137322862</v>
      </c>
      <c r="M11" s="2"/>
      <c r="N11" s="2"/>
      <c r="O11" s="2"/>
      <c r="P11" s="2"/>
      <c r="Q11" s="2"/>
      <c r="R11" s="2"/>
    </row>
    <row r="12" spans="1:18" x14ac:dyDescent="0.25">
      <c r="A12" s="6" t="s">
        <v>10</v>
      </c>
      <c r="B12" s="6" t="s">
        <v>23</v>
      </c>
      <c r="C12" s="6" t="s">
        <v>24</v>
      </c>
      <c r="D12" s="6" t="s">
        <v>13</v>
      </c>
      <c r="E12" s="76">
        <f>'[1]Acute Inhalation Exposure'!$M$41</f>
        <v>135.32483865808487</v>
      </c>
      <c r="F12" s="76">
        <f>'[1]Acute Inhalation Exposure'!$N$41</f>
        <v>87.329975223494728</v>
      </c>
      <c r="G12" s="12">
        <v>12.163734578635351</v>
      </c>
      <c r="H12" s="26">
        <f t="shared" si="0"/>
        <v>1.9508613689688488</v>
      </c>
      <c r="I12" s="26">
        <f t="shared" si="1"/>
        <v>1.0076723344394698</v>
      </c>
      <c r="J12" s="26">
        <f t="shared" si="2"/>
        <v>0.90432752613006206</v>
      </c>
      <c r="K12" s="77">
        <f t="shared" si="3"/>
        <v>2.1572508992591168</v>
      </c>
      <c r="L12" s="77">
        <f t="shared" si="4"/>
        <v>1.1142780743959622</v>
      </c>
      <c r="M12" s="2"/>
      <c r="N12" s="2"/>
      <c r="O12" s="2"/>
      <c r="P12" s="2"/>
      <c r="Q12" s="2"/>
      <c r="R12" s="2"/>
    </row>
    <row r="13" spans="1:18" x14ac:dyDescent="0.25">
      <c r="A13" s="6"/>
      <c r="B13" s="6"/>
      <c r="C13" s="6"/>
      <c r="D13" s="6" t="s">
        <v>15</v>
      </c>
      <c r="E13" s="76">
        <f>'[1]Acute Inhalation Exposure'!$M$44</f>
        <v>23.845912898274559</v>
      </c>
      <c r="F13" s="76">
        <f>'[1]Acute Inhalation Exposure'!$N$44</f>
        <v>19.119174654651449</v>
      </c>
      <c r="G13" s="12">
        <v>3.0251302476025574</v>
      </c>
      <c r="H13" s="26">
        <f t="shared" si="0"/>
        <v>11.071079607067697</v>
      </c>
      <c r="I13" s="26">
        <f t="shared" si="1"/>
        <v>4.6027091435451029</v>
      </c>
      <c r="J13" s="26">
        <f t="shared" si="2"/>
        <v>3.6362070719823048</v>
      </c>
      <c r="K13" s="77">
        <f t="shared" si="3"/>
        <v>3.0446779811778479</v>
      </c>
      <c r="L13" s="77">
        <f t="shared" si="4"/>
        <v>1.2657995137322866</v>
      </c>
      <c r="M13" s="2"/>
      <c r="N13" s="2"/>
      <c r="O13" s="2"/>
      <c r="P13" s="2"/>
      <c r="Q13" s="2"/>
      <c r="R13" s="2"/>
    </row>
    <row r="14" spans="1:18" x14ac:dyDescent="0.25">
      <c r="A14" s="6" t="s">
        <v>10</v>
      </c>
      <c r="B14" s="6" t="s">
        <v>25</v>
      </c>
      <c r="C14" s="6" t="s">
        <v>26</v>
      </c>
      <c r="D14" s="6" t="s">
        <v>13</v>
      </c>
      <c r="E14" s="76">
        <f>'[1]Acute Inhalation Exposure'!$M$49</f>
        <v>785.26739212363896</v>
      </c>
      <c r="F14" s="76">
        <f>'[1]Acute Inhalation Exposure'!$N$48</f>
        <v>506.76123155221376</v>
      </c>
      <c r="G14" s="12">
        <v>70.5841161590659</v>
      </c>
      <c r="H14" s="26">
        <f t="shared" si="0"/>
        <v>0.33619121670906421</v>
      </c>
      <c r="I14" s="26">
        <f t="shared" si="1"/>
        <v>0.17365179994226332</v>
      </c>
      <c r="J14" s="26">
        <f t="shared" si="2"/>
        <v>0.15584242742674265</v>
      </c>
      <c r="K14" s="77">
        <f t="shared" si="3"/>
        <v>2.1572508992591168</v>
      </c>
      <c r="L14" s="77">
        <f t="shared" si="4"/>
        <v>1.1142780743959624</v>
      </c>
      <c r="M14" s="2"/>
      <c r="N14" s="2"/>
      <c r="O14" s="2"/>
      <c r="P14" s="2"/>
      <c r="Q14" s="2"/>
      <c r="R14" s="2"/>
    </row>
    <row r="15" spans="1:18" x14ac:dyDescent="0.25">
      <c r="A15" s="6"/>
      <c r="B15" s="6"/>
      <c r="C15" s="6"/>
      <c r="D15" s="6" t="s">
        <v>15</v>
      </c>
      <c r="E15" s="76">
        <f>'[1]Acute Inhalation Exposure'!$M$52</f>
        <v>138.37384193560814</v>
      </c>
      <c r="F15" s="76">
        <f>'[1]Acute Inhalation Exposure'!$N$51</f>
        <v>110.94537092742023</v>
      </c>
      <c r="G15" s="12">
        <v>17.554324571347081</v>
      </c>
      <c r="H15" s="26">
        <f t="shared" si="0"/>
        <v>1.9078750456524263</v>
      </c>
      <c r="I15" s="26">
        <f t="shared" si="1"/>
        <v>0.79318316090510033</v>
      </c>
      <c r="J15" s="26">
        <f t="shared" si="2"/>
        <v>0.62662621710633459</v>
      </c>
      <c r="K15" s="77">
        <f t="shared" si="3"/>
        <v>3.0446779811778475</v>
      </c>
      <c r="L15" s="77">
        <f t="shared" si="4"/>
        <v>1.2657995137322862</v>
      </c>
      <c r="M15" s="2"/>
      <c r="N15" s="2"/>
      <c r="O15" s="2"/>
      <c r="P15" s="2"/>
      <c r="Q15" s="2"/>
      <c r="R15" s="2"/>
    </row>
    <row r="16" spans="1:18" x14ac:dyDescent="0.25">
      <c r="A16" s="6" t="s">
        <v>10</v>
      </c>
      <c r="B16" s="6" t="s">
        <v>27</v>
      </c>
      <c r="C16" s="6" t="s">
        <v>28</v>
      </c>
      <c r="D16" s="6" t="s">
        <v>13</v>
      </c>
      <c r="E16" s="76">
        <f>'[1]Acute Inhalation Exposure'!$M$56</f>
        <v>7731.6734411988409</v>
      </c>
      <c r="F16" s="76">
        <f>'[1]Acute Inhalation Exposure'!$N$55</f>
        <v>4989.5263630207728</v>
      </c>
      <c r="G16" s="12">
        <v>694.96497849183447</v>
      </c>
      <c r="H16" s="26">
        <f t="shared" si="0"/>
        <v>3.4145260014895984E-2</v>
      </c>
      <c r="I16" s="26">
        <f t="shared" si="1"/>
        <v>1.7636944591013805E-2</v>
      </c>
      <c r="J16" s="26">
        <f t="shared" si="2"/>
        <v>1.5828135719689714E-2</v>
      </c>
      <c r="K16" s="77">
        <f t="shared" si="3"/>
        <v>2.1572508992591168</v>
      </c>
      <c r="L16" s="77">
        <f t="shared" si="4"/>
        <v>1.1142780743959624</v>
      </c>
      <c r="M16" s="2"/>
      <c r="N16" s="2"/>
      <c r="O16" s="2"/>
      <c r="P16" s="2"/>
      <c r="Q16" s="2"/>
      <c r="R16" s="2"/>
    </row>
    <row r="17" spans="1:12" x14ac:dyDescent="0.25">
      <c r="A17" s="6"/>
      <c r="B17" s="6"/>
      <c r="C17" s="6"/>
      <c r="D17" s="6" t="s">
        <v>15</v>
      </c>
      <c r="E17" s="76">
        <f>'[1]Acute Inhalation Exposure'!$M$59</f>
        <v>1362.4166358887089</v>
      </c>
      <c r="F17" s="76">
        <f>'[1]Acute Inhalation Exposure'!$N$58</f>
        <v>1092.3583309676392</v>
      </c>
      <c r="G17" s="12">
        <v>172.83833052003121</v>
      </c>
      <c r="H17" s="26">
        <f t="shared" si="0"/>
        <v>0.19377332384655738</v>
      </c>
      <c r="I17" s="26">
        <f t="shared" si="1"/>
        <v>8.0559645589966186E-2</v>
      </c>
      <c r="J17" s="26">
        <f t="shared" si="2"/>
        <v>6.3643290043959022E-2</v>
      </c>
      <c r="K17" s="77">
        <f t="shared" si="3"/>
        <v>3.0446779811778479</v>
      </c>
      <c r="L17" s="77">
        <f t="shared" si="4"/>
        <v>1.2657995137322862</v>
      </c>
    </row>
    <row r="18" spans="1:12" x14ac:dyDescent="0.25">
      <c r="A18" s="6" t="s">
        <v>10</v>
      </c>
      <c r="B18" s="6" t="s">
        <v>29</v>
      </c>
      <c r="C18" s="6" t="s">
        <v>30</v>
      </c>
      <c r="D18" s="6" t="s">
        <v>13</v>
      </c>
      <c r="E18" s="76">
        <f>'[1]Acute Inhalation Exposure'!$M$62</f>
        <v>169.15604832260607</v>
      </c>
      <c r="F18" s="76">
        <f>'[1]Acute Inhalation Exposure'!$N$62</f>
        <v>109.1624690293684</v>
      </c>
      <c r="G18" s="12">
        <v>15.204668223294188</v>
      </c>
      <c r="H18" s="26">
        <f t="shared" si="0"/>
        <v>1.5606890951750791</v>
      </c>
      <c r="I18" s="26">
        <f t="shared" si="1"/>
        <v>0.80613786755157602</v>
      </c>
      <c r="J18" s="26">
        <f t="shared" si="2"/>
        <v>0.72346202090404965</v>
      </c>
      <c r="K18" s="77">
        <f t="shared" si="3"/>
        <v>2.1572508992591168</v>
      </c>
      <c r="L18" s="77">
        <f t="shared" si="4"/>
        <v>1.1142780743959626</v>
      </c>
    </row>
    <row r="19" spans="1:12" x14ac:dyDescent="0.25">
      <c r="A19" s="6"/>
      <c r="B19" s="6"/>
      <c r="C19" s="6"/>
      <c r="D19" s="6" t="s">
        <v>15</v>
      </c>
      <c r="E19" s="76">
        <f>'[1]Acute Inhalation Exposure'!$M$65</f>
        <v>29.8073911228432</v>
      </c>
      <c r="F19" s="76">
        <f>'[1]Acute Inhalation Exposure'!$N$65</f>
        <v>23.898968318314314</v>
      </c>
      <c r="G19" s="12">
        <v>3.7814128095031969</v>
      </c>
      <c r="H19" s="26">
        <f t="shared" si="0"/>
        <v>8.8568636856541563</v>
      </c>
      <c r="I19" s="26">
        <f t="shared" si="1"/>
        <v>3.6821673148360814</v>
      </c>
      <c r="J19" s="26">
        <f t="shared" si="2"/>
        <v>2.9089656575858438</v>
      </c>
      <c r="K19" s="77">
        <f t="shared" si="3"/>
        <v>3.0446779811778475</v>
      </c>
      <c r="L19" s="77">
        <f t="shared" si="4"/>
        <v>1.2657995137322862</v>
      </c>
    </row>
    <row r="20" spans="1:12" x14ac:dyDescent="0.25">
      <c r="A20" s="6" t="s">
        <v>10</v>
      </c>
      <c r="B20" s="6" t="s">
        <v>31</v>
      </c>
      <c r="C20" s="6" t="s">
        <v>32</v>
      </c>
      <c r="D20" s="6" t="s">
        <v>13</v>
      </c>
      <c r="E20" s="76">
        <f>'[1]Acute Inhalation Exposure'!$M$69</f>
        <v>981.58424015454864</v>
      </c>
      <c r="F20" s="76">
        <f>'[1]Acute Inhalation Exposure'!$N$69</f>
        <v>633.45153944026708</v>
      </c>
      <c r="G20" s="12">
        <v>88.230145198832361</v>
      </c>
      <c r="H20" s="26">
        <f t="shared" si="0"/>
        <v>0.26895297336725144</v>
      </c>
      <c r="I20" s="26">
        <f t="shared" si="1"/>
        <v>0.13892143995381068</v>
      </c>
      <c r="J20" s="26">
        <f t="shared" si="2"/>
        <v>0.12467394194139413</v>
      </c>
      <c r="K20" s="77">
        <f t="shared" si="3"/>
        <v>2.1572508992591173</v>
      </c>
      <c r="L20" s="77">
        <f t="shared" si="4"/>
        <v>1.1142780743959626</v>
      </c>
    </row>
    <row r="21" spans="1:12" x14ac:dyDescent="0.25">
      <c r="A21" s="6"/>
      <c r="B21" s="6"/>
      <c r="C21" s="6"/>
      <c r="D21" s="6" t="s">
        <v>15</v>
      </c>
      <c r="E21" s="76">
        <f>'[1]Acute Inhalation Exposure'!$M$72</f>
        <v>172.96730241951016</v>
      </c>
      <c r="F21" s="76">
        <f>'[1]Acute Inhalation Exposure'!$N$72</f>
        <v>138.68171365927526</v>
      </c>
      <c r="G21" s="12">
        <v>21.942905714183851</v>
      </c>
      <c r="H21" s="26">
        <f t="shared" si="0"/>
        <v>1.5263000365219412</v>
      </c>
      <c r="I21" s="26">
        <f t="shared" si="1"/>
        <v>0.63454652872408035</v>
      </c>
      <c r="J21" s="26">
        <f t="shared" si="2"/>
        <v>0.50130097368506765</v>
      </c>
      <c r="K21" s="77">
        <f t="shared" si="3"/>
        <v>3.0446779811778479</v>
      </c>
      <c r="L21" s="77">
        <f t="shared" si="4"/>
        <v>1.2657995137322864</v>
      </c>
    </row>
    <row r="22" spans="1:12" x14ac:dyDescent="0.25">
      <c r="A22" s="6" t="s">
        <v>10</v>
      </c>
      <c r="B22" s="6" t="s">
        <v>33</v>
      </c>
      <c r="C22" s="6" t="s">
        <v>34</v>
      </c>
      <c r="D22" s="6" t="s">
        <v>13</v>
      </c>
      <c r="E22" s="76">
        <f>'[1]Acute Inhalation Exposure'!$M$76</f>
        <v>9664.5918014985509</v>
      </c>
      <c r="F22" s="76">
        <f>'[1]Acute Inhalation Exposure'!$N$76</f>
        <v>6236.9079537759644</v>
      </c>
      <c r="G22" s="12">
        <v>868.70622311479303</v>
      </c>
      <c r="H22" s="26">
        <f t="shared" si="0"/>
        <v>2.7316208011916789E-2</v>
      </c>
      <c r="I22" s="26">
        <f t="shared" si="1"/>
        <v>1.4109555672811048E-2</v>
      </c>
      <c r="J22" s="26">
        <f t="shared" si="2"/>
        <v>1.2662508575751774E-2</v>
      </c>
      <c r="K22" s="77">
        <f t="shared" si="3"/>
        <v>2.1572508992591164</v>
      </c>
      <c r="L22" s="77">
        <f t="shared" si="4"/>
        <v>1.1142780743959624</v>
      </c>
    </row>
    <row r="23" spans="1:12" x14ac:dyDescent="0.25">
      <c r="A23" s="6"/>
      <c r="B23" s="6"/>
      <c r="C23" s="6"/>
      <c r="D23" s="6" t="s">
        <v>15</v>
      </c>
      <c r="E23" s="76">
        <f>'[1]Acute Inhalation Exposure'!$M$79</f>
        <v>1703.0207948608861</v>
      </c>
      <c r="F23" s="76">
        <f>'[1]Acute Inhalation Exposure'!$N$79</f>
        <v>1365.4479137095489</v>
      </c>
      <c r="G23" s="12">
        <v>216.04791315003899</v>
      </c>
      <c r="H23" s="26">
        <f t="shared" si="0"/>
        <v>0.15501865907724588</v>
      </c>
      <c r="I23" s="26">
        <f t="shared" si="1"/>
        <v>6.4447716471972963E-2</v>
      </c>
      <c r="J23" s="26">
        <f t="shared" si="2"/>
        <v>5.0914632035167218E-2</v>
      </c>
      <c r="K23" s="77">
        <f t="shared" si="3"/>
        <v>3.0446779811778475</v>
      </c>
      <c r="L23" s="77">
        <f t="shared" si="4"/>
        <v>1.2657995137322866</v>
      </c>
    </row>
    <row r="24" spans="1:12" x14ac:dyDescent="0.25">
      <c r="A24" s="6" t="s">
        <v>35</v>
      </c>
      <c r="B24" s="6" t="s">
        <v>11</v>
      </c>
      <c r="C24" s="6" t="s">
        <v>36</v>
      </c>
      <c r="D24" s="6" t="s">
        <v>13</v>
      </c>
      <c r="E24" s="76">
        <f>'[2]Acute Inhalation Exposure'!$M$20</f>
        <v>30.850550764320467</v>
      </c>
      <c r="F24" s="76">
        <f>'[2]Acute Inhalation Exposure'!$N$20</f>
        <v>11.918521629477535</v>
      </c>
      <c r="G24" s="12">
        <v>1.5921036133551782</v>
      </c>
      <c r="H24" s="26">
        <f t="shared" si="0"/>
        <v>8.5573836920060256</v>
      </c>
      <c r="I24" s="26">
        <f t="shared" si="1"/>
        <v>7.3834660653174984</v>
      </c>
      <c r="J24" s="26">
        <f t="shared" si="2"/>
        <v>6.9090980685727761</v>
      </c>
      <c r="K24" s="77">
        <f t="shared" si="3"/>
        <v>1.2385674088099516</v>
      </c>
      <c r="L24" s="77">
        <f t="shared" si="4"/>
        <v>1.068658454697939</v>
      </c>
    </row>
    <row r="25" spans="1:12" x14ac:dyDescent="0.25">
      <c r="A25" s="6"/>
      <c r="B25" s="6"/>
      <c r="C25" s="6"/>
      <c r="D25" s="6" t="s">
        <v>15</v>
      </c>
      <c r="E25" s="76">
        <f>'[2]Acute Inhalation Exposure'!$M$23</f>
        <v>3.0037933813542383</v>
      </c>
      <c r="F25" s="76">
        <f>'[2]Acute Inhalation Exposure'!$N$23</f>
        <v>2.0490001272287608</v>
      </c>
      <c r="G25" s="12">
        <v>0.3079464673580975</v>
      </c>
      <c r="H25" s="26">
        <f t="shared" si="0"/>
        <v>87.888868002291673</v>
      </c>
      <c r="I25" s="26">
        <f t="shared" si="1"/>
        <v>42.947776737827034</v>
      </c>
      <c r="J25" s="26">
        <f t="shared" si="2"/>
        <v>35.720494196183068</v>
      </c>
      <c r="K25" s="77">
        <f t="shared" si="3"/>
        <v>2.4604605837643501</v>
      </c>
      <c r="L25" s="77">
        <f t="shared" si="4"/>
        <v>1.2023287388452828</v>
      </c>
    </row>
    <row r="26" spans="1:12" x14ac:dyDescent="0.25">
      <c r="A26" s="6" t="s">
        <v>35</v>
      </c>
      <c r="B26" s="6" t="s">
        <v>17</v>
      </c>
      <c r="C26" s="6" t="s">
        <v>37</v>
      </c>
      <c r="D26" s="6" t="s">
        <v>13</v>
      </c>
      <c r="E26" s="76">
        <f>'[2]Acute Inhalation Exposure'!$M$27</f>
        <v>179.02058324625622</v>
      </c>
      <c r="F26" s="76">
        <f>'[2]Acute Inhalation Exposure'!$N$27</f>
        <v>69.161186451485563</v>
      </c>
      <c r="G26" s="12">
        <v>9.238710829790076</v>
      </c>
      <c r="H26" s="26">
        <f t="shared" si="0"/>
        <v>1.474690760206318</v>
      </c>
      <c r="I26" s="26">
        <f t="shared" si="1"/>
        <v>1.2723899706626531</v>
      </c>
      <c r="J26" s="26">
        <f t="shared" si="2"/>
        <v>1.1906423095883329</v>
      </c>
      <c r="K26" s="77">
        <f t="shared" si="3"/>
        <v>1.2385674088099519</v>
      </c>
      <c r="L26" s="77">
        <f t="shared" si="4"/>
        <v>1.0686584546979392</v>
      </c>
    </row>
    <row r="27" spans="1:12" x14ac:dyDescent="0.25">
      <c r="A27" s="6"/>
      <c r="B27" s="6"/>
      <c r="C27" s="6"/>
      <c r="D27" s="6" t="s">
        <v>15</v>
      </c>
      <c r="E27" s="76">
        <f>'[2]Acute Inhalation Exposure'!$M$30</f>
        <v>17.430510307232257</v>
      </c>
      <c r="F27" s="76">
        <f>'[2]Acute Inhalation Exposure'!$N$30</f>
        <v>11.890004838175395</v>
      </c>
      <c r="G27" s="12">
        <v>1.7869618152434663</v>
      </c>
      <c r="H27" s="26">
        <f t="shared" si="0"/>
        <v>15.145856050494476</v>
      </c>
      <c r="I27" s="26">
        <f t="shared" si="1"/>
        <v>7.4011744484289226</v>
      </c>
      <c r="J27" s="26">
        <f t="shared" si="2"/>
        <v>6.1556995265180277</v>
      </c>
      <c r="K27" s="77">
        <f t="shared" si="3"/>
        <v>2.4604605837643496</v>
      </c>
      <c r="L27" s="77">
        <f t="shared" si="4"/>
        <v>1.2023287388452826</v>
      </c>
    </row>
    <row r="28" spans="1:12" x14ac:dyDescent="0.25">
      <c r="A28" s="6" t="s">
        <v>35</v>
      </c>
      <c r="B28" s="6" t="s">
        <v>21</v>
      </c>
      <c r="C28" s="6" t="s">
        <v>38</v>
      </c>
      <c r="D28" s="6" t="s">
        <v>13</v>
      </c>
      <c r="E28" s="76">
        <f>'[2]Acute Inhalation Exposure'!$M$34</f>
        <v>1762.6208636650949</v>
      </c>
      <c r="F28" s="76">
        <f>'[2]Acute Inhalation Exposure'!$N$34</f>
        <v>680.95493816781266</v>
      </c>
      <c r="G28" s="28">
        <v>90.963531492668167</v>
      </c>
      <c r="H28" s="26">
        <f t="shared" si="0"/>
        <v>0.14977696306796984</v>
      </c>
      <c r="I28" s="26">
        <f t="shared" si="1"/>
        <v>0.1292302839256502</v>
      </c>
      <c r="J28" s="26">
        <f t="shared" si="2"/>
        <v>0.12092758294994979</v>
      </c>
      <c r="K28" s="77">
        <f t="shared" si="3"/>
        <v>1.2385674088099519</v>
      </c>
      <c r="L28" s="77">
        <f t="shared" si="4"/>
        <v>1.0686584546979392</v>
      </c>
    </row>
    <row r="29" spans="1:12" x14ac:dyDescent="0.25">
      <c r="A29" s="6"/>
      <c r="B29" s="6"/>
      <c r="C29" s="6"/>
      <c r="D29" s="6" t="s">
        <v>15</v>
      </c>
      <c r="E29" s="76">
        <f>'[2]Acute Inhalation Exposure'!$M$37</f>
        <v>171.61926620244975</v>
      </c>
      <c r="F29" s="76">
        <f>'[2]Acute Inhalation Exposure'!$N$37</f>
        <v>117.06793831644579</v>
      </c>
      <c r="G29" s="28">
        <v>17.594268329403704</v>
      </c>
      <c r="H29" s="26">
        <f t="shared" si="0"/>
        <v>1.5382888287645622</v>
      </c>
      <c r="I29" s="26">
        <f t="shared" si="1"/>
        <v>0.75170026281771207</v>
      </c>
      <c r="J29" s="26">
        <f t="shared" si="2"/>
        <v>0.62520360574566769</v>
      </c>
      <c r="K29" s="77">
        <f t="shared" si="3"/>
        <v>2.4604605837643501</v>
      </c>
      <c r="L29" s="77">
        <f t="shared" si="4"/>
        <v>1.2023287388452828</v>
      </c>
    </row>
    <row r="30" spans="1:12" x14ac:dyDescent="0.25">
      <c r="A30" s="6" t="s">
        <v>35</v>
      </c>
      <c r="B30" s="6" t="s">
        <v>23</v>
      </c>
      <c r="C30" s="6" t="s">
        <v>39</v>
      </c>
      <c r="D30" s="6" t="s">
        <v>13</v>
      </c>
      <c r="E30" s="76">
        <f>'[2]Acute Inhalation Exposure'!$M$41</f>
        <v>246.80440611456373</v>
      </c>
      <c r="F30" s="76">
        <f>'[2]Acute Inhalation Exposure'!$N$41</f>
        <v>95.348173035820281</v>
      </c>
      <c r="G30" s="12">
        <v>12.736828906841426</v>
      </c>
      <c r="H30" s="26">
        <f t="shared" si="0"/>
        <v>1.0696729615007532</v>
      </c>
      <c r="I30" s="26">
        <f t="shared" si="1"/>
        <v>0.9229332581646873</v>
      </c>
      <c r="J30" s="26">
        <f t="shared" si="2"/>
        <v>0.86363725857159701</v>
      </c>
      <c r="K30" s="77">
        <f t="shared" si="3"/>
        <v>1.2385674088099516</v>
      </c>
      <c r="L30" s="77">
        <f t="shared" si="4"/>
        <v>1.068658454697939</v>
      </c>
    </row>
    <row r="31" spans="1:12" x14ac:dyDescent="0.25">
      <c r="A31" s="6"/>
      <c r="B31" s="6"/>
      <c r="C31" s="6"/>
      <c r="D31" s="6" t="s">
        <v>15</v>
      </c>
      <c r="E31" s="76">
        <f>'[2]Acute Inhalation Exposure'!$M$44</f>
        <v>24.030347050833907</v>
      </c>
      <c r="F31" s="76">
        <f>'[2]Acute Inhalation Exposure'!$N$44</f>
        <v>16.392001017830086</v>
      </c>
      <c r="G31" s="12">
        <v>2.46357173886478</v>
      </c>
      <c r="H31" s="26">
        <f t="shared" si="0"/>
        <v>10.986108500286459</v>
      </c>
      <c r="I31" s="26">
        <f t="shared" si="1"/>
        <v>5.3684720922283793</v>
      </c>
      <c r="J31" s="26">
        <f t="shared" si="2"/>
        <v>4.4650617745228836</v>
      </c>
      <c r="K31" s="77">
        <f t="shared" si="3"/>
        <v>2.4604605837643501</v>
      </c>
      <c r="L31" s="77">
        <f t="shared" si="4"/>
        <v>1.2023287388452828</v>
      </c>
    </row>
    <row r="32" spans="1:12" x14ac:dyDescent="0.25">
      <c r="A32" s="6" t="s">
        <v>35</v>
      </c>
      <c r="B32" s="6" t="s">
        <v>25</v>
      </c>
      <c r="C32" s="6" t="s">
        <v>40</v>
      </c>
      <c r="D32" s="6" t="s">
        <v>13</v>
      </c>
      <c r="E32" s="76">
        <f>'[2]Acute Inhalation Exposure'!$M$48</f>
        <v>1432.1646659700498</v>
      </c>
      <c r="F32" s="76">
        <f>'[2]Acute Inhalation Exposure'!$N$48</f>
        <v>553.2894916118845</v>
      </c>
      <c r="G32" s="12">
        <v>73.909686638320608</v>
      </c>
      <c r="H32" s="26">
        <f t="shared" si="0"/>
        <v>0.18433634502578974</v>
      </c>
      <c r="I32" s="26">
        <f t="shared" si="1"/>
        <v>0.15904874633283164</v>
      </c>
      <c r="J32" s="26">
        <f t="shared" si="2"/>
        <v>0.14883028869854162</v>
      </c>
      <c r="K32" s="77">
        <f t="shared" si="3"/>
        <v>1.2385674088099519</v>
      </c>
      <c r="L32" s="77">
        <f t="shared" si="4"/>
        <v>1.0686584546979392</v>
      </c>
    </row>
    <row r="33" spans="1:12" x14ac:dyDescent="0.25">
      <c r="A33" s="6"/>
      <c r="B33" s="6"/>
      <c r="C33" s="6"/>
      <c r="D33" s="6" t="s">
        <v>15</v>
      </c>
      <c r="E33" s="76">
        <f>'[2]Acute Inhalation Exposure'!$M$51</f>
        <v>139.44408245785806</v>
      </c>
      <c r="F33" s="76">
        <f>'[2]Acute Inhalation Exposure'!$N$51</f>
        <v>95.120038705403161</v>
      </c>
      <c r="G33" s="12">
        <v>14.29569452194773</v>
      </c>
      <c r="H33" s="26">
        <f t="shared" si="0"/>
        <v>1.8932320063118095</v>
      </c>
      <c r="I33" s="26">
        <f t="shared" si="1"/>
        <v>0.92514680605361532</v>
      </c>
      <c r="J33" s="26">
        <f t="shared" si="2"/>
        <v>0.76946244081475346</v>
      </c>
      <c r="K33" s="77">
        <f t="shared" si="3"/>
        <v>2.4604605837643496</v>
      </c>
      <c r="L33" s="77">
        <f t="shared" si="4"/>
        <v>1.2023287388452826</v>
      </c>
    </row>
    <row r="34" spans="1:12" x14ac:dyDescent="0.25">
      <c r="A34" s="6" t="s">
        <v>35</v>
      </c>
      <c r="B34" s="6" t="s">
        <v>27</v>
      </c>
      <c r="C34" s="6" t="s">
        <v>41</v>
      </c>
      <c r="D34" s="6" t="s">
        <v>13</v>
      </c>
      <c r="E34" s="76">
        <f>'[2]Acute Inhalation Exposure'!$M$55</f>
        <v>14100.966909320759</v>
      </c>
      <c r="F34" s="76">
        <f>'[2]Acute Inhalation Exposure'!$N$55</f>
        <v>5447.6395053425013</v>
      </c>
      <c r="G34" s="12">
        <v>727.70825194134534</v>
      </c>
      <c r="H34" s="26">
        <f t="shared" si="0"/>
        <v>1.872212038349623E-2</v>
      </c>
      <c r="I34" s="26">
        <f t="shared" si="1"/>
        <v>1.6153785490706275E-2</v>
      </c>
      <c r="J34" s="26">
        <f t="shared" si="2"/>
        <v>1.5115947868743724E-2</v>
      </c>
      <c r="K34" s="77">
        <f t="shared" si="3"/>
        <v>1.2385674088099519</v>
      </c>
      <c r="L34" s="77">
        <f t="shared" si="4"/>
        <v>1.0686584546979392</v>
      </c>
    </row>
    <row r="35" spans="1:12" x14ac:dyDescent="0.25">
      <c r="A35" s="6"/>
      <c r="B35" s="6"/>
      <c r="C35" s="6"/>
      <c r="D35" s="6" t="s">
        <v>15</v>
      </c>
      <c r="E35" s="76">
        <f>'[2]Acute Inhalation Exposure'!$M$58</f>
        <v>1372.954129619598</v>
      </c>
      <c r="F35" s="76">
        <f>'[2]Acute Inhalation Exposure'!$N$58</f>
        <v>936.54350653156632</v>
      </c>
      <c r="G35" s="12">
        <v>140.75414663522963</v>
      </c>
      <c r="H35" s="26">
        <f t="shared" si="0"/>
        <v>0.19228610359557027</v>
      </c>
      <c r="I35" s="26">
        <f t="shared" si="1"/>
        <v>9.3962532852214009E-2</v>
      </c>
      <c r="J35" s="26">
        <f t="shared" si="2"/>
        <v>7.8150450718208461E-2</v>
      </c>
      <c r="K35" s="77">
        <f t="shared" si="3"/>
        <v>2.4604605837643501</v>
      </c>
      <c r="L35" s="77">
        <f t="shared" si="4"/>
        <v>1.2023287388452828</v>
      </c>
    </row>
    <row r="36" spans="1:12" x14ac:dyDescent="0.25">
      <c r="A36" s="6" t="s">
        <v>35</v>
      </c>
      <c r="B36" s="6" t="s">
        <v>29</v>
      </c>
      <c r="C36" s="6" t="s">
        <v>42</v>
      </c>
      <c r="D36" s="6" t="s">
        <v>13</v>
      </c>
      <c r="E36" s="76">
        <f>'[2]Acute Inhalation Exposure'!$M$62</f>
        <v>308.50550764320468</v>
      </c>
      <c r="F36" s="76">
        <f>'[2]Acute Inhalation Exposure'!$N$62</f>
        <v>119.18521629477536</v>
      </c>
      <c r="G36" s="12">
        <v>15.921036133551784</v>
      </c>
      <c r="H36" s="26">
        <f t="shared" si="0"/>
        <v>0.85573836920060253</v>
      </c>
      <c r="I36" s="26">
        <f t="shared" si="1"/>
        <v>0.73834660653174988</v>
      </c>
      <c r="J36" s="26">
        <f t="shared" si="2"/>
        <v>0.69090980685727754</v>
      </c>
      <c r="K36" s="77">
        <f t="shared" si="3"/>
        <v>1.2385674088099519</v>
      </c>
      <c r="L36" s="77">
        <f t="shared" si="4"/>
        <v>1.0686584546979392</v>
      </c>
    </row>
    <row r="37" spans="1:12" x14ac:dyDescent="0.25">
      <c r="A37" s="6"/>
      <c r="B37" s="6"/>
      <c r="C37" s="6"/>
      <c r="D37" s="6" t="s">
        <v>15</v>
      </c>
      <c r="E37" s="76">
        <f>'[2]Acute Inhalation Exposure'!$M$65</f>
        <v>30.037933813542384</v>
      </c>
      <c r="F37" s="76">
        <f>'[2]Acute Inhalation Exposure'!$N$65</f>
        <v>20.490001272287611</v>
      </c>
      <c r="G37" s="12">
        <v>3.0794646735809748</v>
      </c>
      <c r="H37" s="26">
        <f t="shared" si="0"/>
        <v>8.7888868002291662</v>
      </c>
      <c r="I37" s="26">
        <f t="shared" si="1"/>
        <v>4.2947776737827024</v>
      </c>
      <c r="J37" s="26">
        <f t="shared" si="2"/>
        <v>3.572049419618307</v>
      </c>
      <c r="K37" s="77">
        <f t="shared" si="3"/>
        <v>2.4604605837643496</v>
      </c>
      <c r="L37" s="77">
        <f t="shared" si="4"/>
        <v>1.2023287388452826</v>
      </c>
    </row>
    <row r="38" spans="1:12" x14ac:dyDescent="0.25">
      <c r="A38" s="6" t="s">
        <v>35</v>
      </c>
      <c r="B38" s="6" t="s">
        <v>31</v>
      </c>
      <c r="C38" s="6" t="s">
        <v>43</v>
      </c>
      <c r="D38" s="6" t="s">
        <v>13</v>
      </c>
      <c r="E38" s="76">
        <f>'[2]Acute Inhalation Exposure'!$M$69</f>
        <v>1790.2058324625621</v>
      </c>
      <c r="F38" s="76">
        <f>'[2]Acute Inhalation Exposure'!$N$69</f>
        <v>691.6118645148556</v>
      </c>
      <c r="G38" s="12">
        <v>92.387108297900753</v>
      </c>
      <c r="H38" s="26">
        <f t="shared" si="0"/>
        <v>0.14746907602063181</v>
      </c>
      <c r="I38" s="26">
        <f t="shared" si="1"/>
        <v>0.12723899706626532</v>
      </c>
      <c r="J38" s="26">
        <f t="shared" si="2"/>
        <v>0.1190642309588333</v>
      </c>
      <c r="K38" s="77">
        <f t="shared" si="3"/>
        <v>1.2385674088099519</v>
      </c>
      <c r="L38" s="77">
        <f t="shared" si="4"/>
        <v>1.0686584546979392</v>
      </c>
    </row>
    <row r="39" spans="1:12" x14ac:dyDescent="0.25">
      <c r="A39" s="6"/>
      <c r="B39" s="6"/>
      <c r="C39" s="6"/>
      <c r="D39" s="6" t="s">
        <v>15</v>
      </c>
      <c r="E39" s="76">
        <f>'[2]Acute Inhalation Exposure'!$M$73</f>
        <v>174.30510307232254</v>
      </c>
      <c r="F39" s="76">
        <f>'[2]Acute Inhalation Exposure'!$N$72</f>
        <v>118.90004838175393</v>
      </c>
      <c r="G39" s="12">
        <v>17.869618152434661</v>
      </c>
      <c r="H39" s="26">
        <f t="shared" si="0"/>
        <v>1.5145856050494477</v>
      </c>
      <c r="I39" s="26">
        <f t="shared" si="1"/>
        <v>0.74011744484289232</v>
      </c>
      <c r="J39" s="26">
        <f t="shared" si="2"/>
        <v>0.61556995265180281</v>
      </c>
      <c r="K39" s="77">
        <f t="shared" si="3"/>
        <v>2.4604605837643496</v>
      </c>
      <c r="L39" s="77">
        <f t="shared" si="4"/>
        <v>1.2023287388452826</v>
      </c>
    </row>
    <row r="40" spans="1:12" x14ac:dyDescent="0.25">
      <c r="A40" s="6" t="s">
        <v>35</v>
      </c>
      <c r="B40" s="6" t="s">
        <v>33</v>
      </c>
      <c r="C40" s="6" t="s">
        <v>44</v>
      </c>
      <c r="D40" s="6" t="s">
        <v>13</v>
      </c>
      <c r="E40" s="76">
        <f>'[2]Acute Inhalation Exposure'!$M$76</f>
        <v>17626.208636650947</v>
      </c>
      <c r="F40" s="76">
        <f>'[2]Acute Inhalation Exposure'!$N$76</f>
        <v>6809.5493816781254</v>
      </c>
      <c r="G40" s="28">
        <v>909.63531492668164</v>
      </c>
      <c r="H40" s="26">
        <f t="shared" si="0"/>
        <v>1.4977696306796986E-2</v>
      </c>
      <c r="I40" s="26">
        <f t="shared" si="1"/>
        <v>1.2923028392565022E-2</v>
      </c>
      <c r="J40" s="26">
        <f t="shared" si="2"/>
        <v>1.209275829499498E-2</v>
      </c>
      <c r="K40" s="77">
        <f t="shared" si="3"/>
        <v>1.2385674088099521</v>
      </c>
      <c r="L40" s="77">
        <f t="shared" si="4"/>
        <v>1.0686584546979392</v>
      </c>
    </row>
    <row r="41" spans="1:12" x14ac:dyDescent="0.25">
      <c r="A41" s="6"/>
      <c r="B41" s="6"/>
      <c r="C41" s="6"/>
      <c r="D41" s="6" t="s">
        <v>15</v>
      </c>
      <c r="E41" s="76">
        <f>'[2]Acute Inhalation Exposure'!$M$79</f>
        <v>1716.1926620244972</v>
      </c>
      <c r="F41" s="76">
        <f>'[2]Acute Inhalation Exposure'!$N$79</f>
        <v>1170.6793831644579</v>
      </c>
      <c r="G41" s="12">
        <v>175.94268329403701</v>
      </c>
      <c r="H41" s="26">
        <f t="shared" si="0"/>
        <v>0.15382888287645624</v>
      </c>
      <c r="I41" s="26">
        <f t="shared" si="1"/>
        <v>7.5170026281771204E-2</v>
      </c>
      <c r="J41" s="26">
        <f t="shared" si="2"/>
        <v>6.252036057456678E-2</v>
      </c>
      <c r="K41" s="77">
        <f t="shared" si="3"/>
        <v>2.4604605837643501</v>
      </c>
      <c r="L41" s="77">
        <f t="shared" si="4"/>
        <v>1.2023287388452826</v>
      </c>
    </row>
    <row r="42" spans="1:12" x14ac:dyDescent="0.25">
      <c r="A42" s="6" t="s">
        <v>45</v>
      </c>
      <c r="B42" s="6" t="s">
        <v>11</v>
      </c>
      <c r="C42" s="6" t="s">
        <v>46</v>
      </c>
      <c r="D42" s="6" t="s">
        <v>13</v>
      </c>
      <c r="E42" s="76">
        <f>'[3]Acute Inhalation Exposure'!$M$20</f>
        <v>28.510084713604485</v>
      </c>
      <c r="F42" s="76">
        <f>'[3]Acute Inhalation Exposure'!$N$20</f>
        <v>11.06073163759836</v>
      </c>
      <c r="G42" s="12">
        <v>1.4799624689145272</v>
      </c>
      <c r="H42" s="26">
        <f t="shared" si="0"/>
        <v>9.2598812894450671</v>
      </c>
      <c r="I42" s="26">
        <f t="shared" si="1"/>
        <v>7.9560740539861454</v>
      </c>
      <c r="J42" s="26">
        <f t="shared" si="2"/>
        <v>7.432620915088413</v>
      </c>
      <c r="K42" s="77">
        <f t="shared" si="3"/>
        <v>1.2458433431802325</v>
      </c>
      <c r="L42" s="77">
        <f t="shared" si="4"/>
        <v>1.0704264545276496</v>
      </c>
    </row>
    <row r="43" spans="1:12" x14ac:dyDescent="0.25">
      <c r="A43" s="6"/>
      <c r="B43" s="6"/>
      <c r="C43" s="6"/>
      <c r="D43" s="6" t="s">
        <v>15</v>
      </c>
      <c r="E43" s="76">
        <f>'[3]Acute Inhalation Exposure'!$M$23</f>
        <v>2.8624302721634347</v>
      </c>
      <c r="F43" s="76">
        <f>'[3]Acute Inhalation Exposure'!$N$23</f>
        <v>1.9515128807163216</v>
      </c>
      <c r="G43" s="12">
        <v>0.29326930562560849</v>
      </c>
      <c r="H43" s="26">
        <f t="shared" si="0"/>
        <v>92.229320856248464</v>
      </c>
      <c r="I43" s="26">
        <f t="shared" si="1"/>
        <v>45.093220172699425</v>
      </c>
      <c r="J43" s="26">
        <f t="shared" si="2"/>
        <v>37.508187147422603</v>
      </c>
      <c r="K43" s="77">
        <f t="shared" si="3"/>
        <v>2.4589117168939492</v>
      </c>
      <c r="L43" s="77">
        <f t="shared" si="4"/>
        <v>1.2022233971336584</v>
      </c>
    </row>
    <row r="44" spans="1:12" x14ac:dyDescent="0.25">
      <c r="A44" s="6" t="s">
        <v>45</v>
      </c>
      <c r="B44" s="6" t="s">
        <v>17</v>
      </c>
      <c r="C44" s="6" t="s">
        <v>47</v>
      </c>
      <c r="D44" s="6" t="s">
        <v>13</v>
      </c>
      <c r="E44" s="76">
        <f>'[3]Acute Inhalation Exposure'!$M$27</f>
        <v>165.43925043090132</v>
      </c>
      <c r="F44" s="76">
        <f>'[3]Acute Inhalation Exposure'!$N$27</f>
        <v>64.183574679749867</v>
      </c>
      <c r="G44" s="12">
        <v>8.5879745354194092</v>
      </c>
      <c r="H44" s="26">
        <f t="shared" si="0"/>
        <v>1.5957519108215759</v>
      </c>
      <c r="I44" s="26">
        <f t="shared" si="1"/>
        <v>1.3710672931366705</v>
      </c>
      <c r="J44" s="26">
        <f t="shared" si="2"/>
        <v>1.2808608077064816</v>
      </c>
      <c r="K44" s="77">
        <f t="shared" si="3"/>
        <v>1.2458433431802325</v>
      </c>
      <c r="L44" s="77">
        <f t="shared" si="4"/>
        <v>1.0704264545276494</v>
      </c>
    </row>
    <row r="45" spans="1:12" x14ac:dyDescent="0.25">
      <c r="A45" s="6"/>
      <c r="B45" s="6"/>
      <c r="C45" s="6"/>
      <c r="D45" s="6" t="s">
        <v>15</v>
      </c>
      <c r="E45" s="76">
        <f>'[3]Acute Inhalation Exposure'!$M$30</f>
        <v>16.610203841711709</v>
      </c>
      <c r="F45" s="76">
        <f>'[3]Acute Inhalation Exposure'!$N$30</f>
        <v>11.324302661152595</v>
      </c>
      <c r="G45" s="12">
        <v>1.7017927019325751</v>
      </c>
      <c r="H45" s="26">
        <f t="shared" si="0"/>
        <v>15.893844682209172</v>
      </c>
      <c r="I45" s="26">
        <f t="shared" si="1"/>
        <v>7.770897920441425</v>
      </c>
      <c r="J45" s="26">
        <f t="shared" si="2"/>
        <v>6.4637719902713622</v>
      </c>
      <c r="K45" s="77">
        <f t="shared" si="3"/>
        <v>2.4589117168939487</v>
      </c>
      <c r="L45" s="77">
        <f>I45/J45</f>
        <v>1.2022233971336584</v>
      </c>
    </row>
    <row r="46" spans="1:12" x14ac:dyDescent="0.25">
      <c r="A46" s="6" t="s">
        <v>45</v>
      </c>
      <c r="B46" s="6" t="s">
        <v>21</v>
      </c>
      <c r="C46" s="6" t="s">
        <v>48</v>
      </c>
      <c r="D46" s="6" t="s">
        <v>13</v>
      </c>
      <c r="E46" s="76">
        <f>'[3]Acute Inhalation Exposure'!$M$34</f>
        <v>1628.9002593489176</v>
      </c>
      <c r="F46" s="76">
        <f>'[3]Acute Inhalation Exposure'!$N$34</f>
        <v>631.94581194897148</v>
      </c>
      <c r="G46" s="12">
        <v>84.556439367266805</v>
      </c>
      <c r="H46" s="26">
        <f t="shared" si="0"/>
        <v>0.16207253850246336</v>
      </c>
      <c r="I46" s="26">
        <f t="shared" si="1"/>
        <v>0.13925244591557773</v>
      </c>
      <c r="J46" s="26">
        <f t="shared" si="2"/>
        <v>0.13009062446707378</v>
      </c>
      <c r="K46" s="77">
        <f t="shared" si="3"/>
        <v>1.2458433431802325</v>
      </c>
      <c r="L46" s="77">
        <f t="shared" si="4"/>
        <v>1.0704264545276498</v>
      </c>
    </row>
    <row r="47" spans="1:12" x14ac:dyDescent="0.25">
      <c r="A47" s="6"/>
      <c r="B47" s="6"/>
      <c r="C47" s="6"/>
      <c r="D47" s="6" t="s">
        <v>15</v>
      </c>
      <c r="E47" s="76">
        <f>'[3]Acute Inhalation Exposure'!$M$37</f>
        <v>163.54260113686365</v>
      </c>
      <c r="F47" s="76">
        <f>'[3]Acute Inhalation Exposure'!$N$37</f>
        <v>111.49808460599542</v>
      </c>
      <c r="G47" s="12">
        <v>16.755700756114486</v>
      </c>
      <c r="H47" s="26">
        <f t="shared" si="0"/>
        <v>1.6142582921196584</v>
      </c>
      <c r="I47" s="26">
        <f t="shared" si="1"/>
        <v>0.78925122625172084</v>
      </c>
      <c r="J47" s="26">
        <f t="shared" si="2"/>
        <v>0.65649298469274009</v>
      </c>
      <c r="K47" s="77">
        <f t="shared" si="3"/>
        <v>2.4589117168939487</v>
      </c>
      <c r="L47" s="77">
        <f t="shared" si="4"/>
        <v>1.2022233971336584</v>
      </c>
    </row>
    <row r="48" spans="1:12" x14ac:dyDescent="0.25">
      <c r="A48" s="6" t="s">
        <v>45</v>
      </c>
      <c r="B48" s="6" t="s">
        <v>23</v>
      </c>
      <c r="C48" s="6" t="s">
        <v>49</v>
      </c>
      <c r="D48" s="6" t="s">
        <v>13</v>
      </c>
      <c r="E48" s="76">
        <f>'[3]Acute Inhalation Exposure'!$M$41</f>
        <v>228.08067770883588</v>
      </c>
      <c r="F48" s="76">
        <f>'[3]Acute Inhalation Exposure'!$N$41</f>
        <v>88.485853100786883</v>
      </c>
      <c r="G48" s="12">
        <v>11.839699751316218</v>
      </c>
      <c r="H48" s="26">
        <f t="shared" si="0"/>
        <v>1.1574851611806334</v>
      </c>
      <c r="I48" s="26">
        <f t="shared" si="1"/>
        <v>0.99450925674826818</v>
      </c>
      <c r="J48" s="26">
        <f t="shared" si="2"/>
        <v>0.92907761438605163</v>
      </c>
      <c r="K48" s="77">
        <f t="shared" si="3"/>
        <v>1.2458433431802325</v>
      </c>
      <c r="L48" s="77">
        <f t="shared" si="4"/>
        <v>1.0704264545276496</v>
      </c>
    </row>
    <row r="49" spans="1:12" x14ac:dyDescent="0.25">
      <c r="A49" s="6"/>
      <c r="B49" s="6"/>
      <c r="C49" s="6"/>
      <c r="D49" s="6" t="s">
        <v>15</v>
      </c>
      <c r="E49" s="76">
        <f>'[3]Acute Inhalation Exposure'!$M$44</f>
        <v>22.899442177307478</v>
      </c>
      <c r="F49" s="76">
        <f>'[3]Acute Inhalation Exposure'!$N$44</f>
        <v>15.612103045730573</v>
      </c>
      <c r="G49" s="12">
        <v>2.3461544450048679</v>
      </c>
      <c r="H49" s="26">
        <f t="shared" si="0"/>
        <v>11.528665107031058</v>
      </c>
      <c r="I49" s="26">
        <f t="shared" si="1"/>
        <v>5.6366525215874281</v>
      </c>
      <c r="J49" s="26">
        <f t="shared" si="2"/>
        <v>4.6885233934278254</v>
      </c>
      <c r="K49" s="77">
        <f t="shared" si="3"/>
        <v>2.4589117168939492</v>
      </c>
      <c r="L49" s="77">
        <f t="shared" si="4"/>
        <v>1.2022233971336584</v>
      </c>
    </row>
    <row r="50" spans="1:12" x14ac:dyDescent="0.25">
      <c r="A50" s="6" t="s">
        <v>45</v>
      </c>
      <c r="B50" s="6" t="s">
        <v>25</v>
      </c>
      <c r="C50" s="6" t="s">
        <v>50</v>
      </c>
      <c r="D50" s="6" t="s">
        <v>13</v>
      </c>
      <c r="E50" s="76">
        <f>'[3]Acute Inhalation Exposure'!$M$48</f>
        <v>1323.5140034472106</v>
      </c>
      <c r="F50" s="76">
        <f>'[3]Acute Inhalation Exposure'!$N$48</f>
        <v>513.46859743799894</v>
      </c>
      <c r="G50" s="12">
        <v>68.703796283355274</v>
      </c>
      <c r="H50" s="26">
        <f t="shared" si="0"/>
        <v>0.19946898885269698</v>
      </c>
      <c r="I50" s="26">
        <f t="shared" si="1"/>
        <v>0.17138341164208382</v>
      </c>
      <c r="J50" s="26">
        <f t="shared" si="2"/>
        <v>0.1601076009633102</v>
      </c>
      <c r="K50" s="77">
        <f t="shared" si="3"/>
        <v>1.2458433431802325</v>
      </c>
      <c r="L50" s="77">
        <f t="shared" si="4"/>
        <v>1.0704264545276494</v>
      </c>
    </row>
    <row r="51" spans="1:12" x14ac:dyDescent="0.25">
      <c r="A51" s="6"/>
      <c r="B51" s="6"/>
      <c r="C51" s="6"/>
      <c r="D51" s="6" t="s">
        <v>15</v>
      </c>
      <c r="E51" s="76">
        <f>'[3]Acute Inhalation Exposure'!$M$51</f>
        <v>132.88163073369367</v>
      </c>
      <c r="F51" s="76">
        <f>'[3]Acute Inhalation Exposure'!$N$51</f>
        <v>90.594421289220762</v>
      </c>
      <c r="G51" s="12">
        <v>13.614341615460601</v>
      </c>
      <c r="H51" s="26">
        <f t="shared" si="0"/>
        <v>1.9867305852761465</v>
      </c>
      <c r="I51" s="26">
        <f t="shared" si="1"/>
        <v>0.97136224005517813</v>
      </c>
      <c r="J51" s="26">
        <f t="shared" si="2"/>
        <v>0.80797149878392027</v>
      </c>
      <c r="K51" s="77">
        <f t="shared" si="3"/>
        <v>2.4589117168939487</v>
      </c>
      <c r="L51" s="77">
        <f t="shared" si="4"/>
        <v>1.2022233971336584</v>
      </c>
    </row>
    <row r="52" spans="1:12" x14ac:dyDescent="0.25">
      <c r="A52" s="6" t="s">
        <v>45</v>
      </c>
      <c r="B52" s="6" t="s">
        <v>27</v>
      </c>
      <c r="C52" s="6" t="s">
        <v>51</v>
      </c>
      <c r="D52" s="6" t="s">
        <v>13</v>
      </c>
      <c r="E52" s="76">
        <f>'[3]Acute Inhalation Exposure'!$M$55</f>
        <v>13031.202074791341</v>
      </c>
      <c r="F52" s="76">
        <f>'[3]Acute Inhalation Exposure'!$N$55</f>
        <v>5055.5664955917719</v>
      </c>
      <c r="G52" s="12">
        <v>676.45151493813444</v>
      </c>
      <c r="H52" s="26">
        <f t="shared" si="0"/>
        <v>2.0259067312807921E-2</v>
      </c>
      <c r="I52" s="26">
        <f t="shared" si="1"/>
        <v>1.7406555739447216E-2</v>
      </c>
      <c r="J52" s="26">
        <f t="shared" si="2"/>
        <v>1.6261328058384223E-2</v>
      </c>
      <c r="K52" s="77">
        <f t="shared" si="3"/>
        <v>1.2458433431802325</v>
      </c>
      <c r="L52" s="77">
        <f t="shared" si="4"/>
        <v>1.0704264545276498</v>
      </c>
    </row>
    <row r="53" spans="1:12" x14ac:dyDescent="0.25">
      <c r="A53" s="6"/>
      <c r="B53" s="6"/>
      <c r="C53" s="6"/>
      <c r="D53" s="6" t="s">
        <v>15</v>
      </c>
      <c r="E53" s="76">
        <f>'[3]Acute Inhalation Exposure'!$M$58</f>
        <v>1308.3408090949092</v>
      </c>
      <c r="F53" s="76">
        <f>'[3]Acute Inhalation Exposure'!$N$58</f>
        <v>891.98467684796333</v>
      </c>
      <c r="G53" s="12">
        <v>134.04560604891589</v>
      </c>
      <c r="H53" s="26">
        <f t="shared" si="0"/>
        <v>0.2017822865149573</v>
      </c>
      <c r="I53" s="26">
        <f t="shared" si="1"/>
        <v>9.8656403281465105E-2</v>
      </c>
      <c r="J53" s="26">
        <f t="shared" si="2"/>
        <v>8.2061623086592511E-2</v>
      </c>
      <c r="K53" s="77">
        <f t="shared" si="3"/>
        <v>2.4589117168939487</v>
      </c>
      <c r="L53" s="77">
        <f t="shared" si="4"/>
        <v>1.2022233971336584</v>
      </c>
    </row>
    <row r="54" spans="1:12" x14ac:dyDescent="0.25">
      <c r="A54" s="6" t="s">
        <v>45</v>
      </c>
      <c r="B54" s="6" t="s">
        <v>29</v>
      </c>
      <c r="C54" s="6" t="s">
        <v>52</v>
      </c>
      <c r="D54" s="6" t="s">
        <v>13</v>
      </c>
      <c r="E54" s="76">
        <f>'[3]Acute Inhalation Exposure'!$M$62</f>
        <v>285.10084713604482</v>
      </c>
      <c r="F54" s="76">
        <f>'[3]Acute Inhalation Exposure'!$N$62</f>
        <v>110.6073163759836</v>
      </c>
      <c r="G54" s="12">
        <v>14.799624689145272</v>
      </c>
      <c r="H54" s="26">
        <f t="shared" si="0"/>
        <v>0.92598812894450688</v>
      </c>
      <c r="I54" s="26">
        <f t="shared" si="1"/>
        <v>0.79560740539861452</v>
      </c>
      <c r="J54" s="26">
        <f t="shared" si="2"/>
        <v>0.74326209150884126</v>
      </c>
      <c r="K54" s="77">
        <f t="shared" si="3"/>
        <v>1.2458433431802327</v>
      </c>
      <c r="L54" s="77">
        <f t="shared" si="4"/>
        <v>1.0704264545276498</v>
      </c>
    </row>
    <row r="55" spans="1:12" x14ac:dyDescent="0.25">
      <c r="A55" s="6"/>
      <c r="B55" s="6"/>
      <c r="C55" s="6"/>
      <c r="D55" s="6" t="s">
        <v>15</v>
      </c>
      <c r="E55" s="76">
        <f>'[3]Acute Inhalation Exposure'!$M$65</f>
        <v>28.624302721634347</v>
      </c>
      <c r="F55" s="76">
        <f>'[3]Acute Inhalation Exposure'!$N$65</f>
        <v>19.515128807163215</v>
      </c>
      <c r="G55" s="12">
        <v>2.9326930562560851</v>
      </c>
      <c r="H55" s="26">
        <f t="shared" si="0"/>
        <v>9.222932085624846</v>
      </c>
      <c r="I55" s="26">
        <f t="shared" si="1"/>
        <v>4.5093220172699429</v>
      </c>
      <c r="J55" s="26">
        <f t="shared" si="2"/>
        <v>3.7508187147422603</v>
      </c>
      <c r="K55" s="77">
        <f t="shared" si="3"/>
        <v>2.4589117168939487</v>
      </c>
      <c r="L55" s="77">
        <f t="shared" si="4"/>
        <v>1.2022233971336584</v>
      </c>
    </row>
    <row r="56" spans="1:12" x14ac:dyDescent="0.25">
      <c r="A56" s="6" t="s">
        <v>45</v>
      </c>
      <c r="B56" s="6" t="s">
        <v>31</v>
      </c>
      <c r="C56" s="6" t="s">
        <v>53</v>
      </c>
      <c r="D56" s="6" t="s">
        <v>13</v>
      </c>
      <c r="E56" s="76">
        <f>'[3]Acute Inhalation Exposure'!$M$69</f>
        <v>1654.3925043090132</v>
      </c>
      <c r="F56" s="76">
        <f>'[3]Acute Inhalation Exposure'!$N$70</f>
        <v>641.83574679749859</v>
      </c>
      <c r="G56" s="12">
        <v>85.879745354194085</v>
      </c>
      <c r="H56" s="26">
        <f t="shared" si="0"/>
        <v>0.15957519108215759</v>
      </c>
      <c r="I56" s="26">
        <f t="shared" si="1"/>
        <v>0.13710672931366708</v>
      </c>
      <c r="J56" s="26">
        <f t="shared" si="2"/>
        <v>0.12808608077064818</v>
      </c>
      <c r="K56" s="77">
        <f t="shared" si="3"/>
        <v>1.2458433431802323</v>
      </c>
      <c r="L56" s="77">
        <f t="shared" si="4"/>
        <v>1.0704264545276496</v>
      </c>
    </row>
    <row r="57" spans="1:12" x14ac:dyDescent="0.25">
      <c r="A57" s="6"/>
      <c r="B57" s="6"/>
      <c r="C57" s="6"/>
      <c r="D57" s="6" t="s">
        <v>15</v>
      </c>
      <c r="E57" s="76">
        <f>'[3]Acute Inhalation Exposure'!$M$72</f>
        <v>166.10203841711709</v>
      </c>
      <c r="F57" s="76">
        <f>'[3]Acute Inhalation Exposure'!$N$73</f>
        <v>113.24302661152595</v>
      </c>
      <c r="G57" s="12">
        <v>17.01792701932575</v>
      </c>
      <c r="H57" s="26">
        <f t="shared" si="0"/>
        <v>1.5893844682209173</v>
      </c>
      <c r="I57" s="26">
        <f t="shared" si="1"/>
        <v>0.77708979204414252</v>
      </c>
      <c r="J57" s="26">
        <f t="shared" si="2"/>
        <v>0.64637719902713631</v>
      </c>
      <c r="K57" s="77">
        <f t="shared" si="3"/>
        <v>2.4589117168939487</v>
      </c>
      <c r="L57" s="77">
        <f t="shared" si="4"/>
        <v>1.2022233971336582</v>
      </c>
    </row>
    <row r="58" spans="1:12" x14ac:dyDescent="0.25">
      <c r="A58" s="6" t="s">
        <v>45</v>
      </c>
      <c r="B58" s="6" t="s">
        <v>33</v>
      </c>
      <c r="C58" s="6" t="s">
        <v>54</v>
      </c>
      <c r="D58" s="6" t="s">
        <v>13</v>
      </c>
      <c r="E58" s="76">
        <f>'[3]Acute Inhalation Exposure'!$M$76</f>
        <v>16289.002593489175</v>
      </c>
      <c r="F58" s="76">
        <f>'[3]Acute Inhalation Exposure'!$N$77</f>
        <v>6319.4581194897146</v>
      </c>
      <c r="G58" s="12">
        <v>845.56439367266796</v>
      </c>
      <c r="H58" s="26">
        <f t="shared" si="0"/>
        <v>1.620725385024634E-2</v>
      </c>
      <c r="I58" s="26">
        <f t="shared" si="1"/>
        <v>1.3925244591557773E-2</v>
      </c>
      <c r="J58" s="26">
        <f t="shared" si="2"/>
        <v>1.3009062446707379E-2</v>
      </c>
      <c r="K58" s="77">
        <f t="shared" si="3"/>
        <v>1.2458433431802327</v>
      </c>
      <c r="L58" s="77">
        <f t="shared" si="4"/>
        <v>1.0704264545276498</v>
      </c>
    </row>
    <row r="59" spans="1:12" x14ac:dyDescent="0.25">
      <c r="A59" s="6"/>
      <c r="B59" s="6"/>
      <c r="C59" s="6"/>
      <c r="D59" s="6" t="s">
        <v>15</v>
      </c>
      <c r="E59" s="76">
        <f>'[3]Acute Inhalation Exposure'!$M$79</f>
        <v>1635.4260113686362</v>
      </c>
      <c r="F59" s="76">
        <f>'[3]Acute Inhalation Exposure'!$N$79</f>
        <v>1114.980846059954</v>
      </c>
      <c r="G59" s="12">
        <v>167.55700756114484</v>
      </c>
      <c r="H59" s="26">
        <f t="shared" si="0"/>
        <v>0.16142582921196588</v>
      </c>
      <c r="I59" s="26">
        <f t="shared" si="1"/>
        <v>7.8925122625172095E-2</v>
      </c>
      <c r="J59" s="26">
        <f t="shared" si="2"/>
        <v>6.5649298469274017E-2</v>
      </c>
      <c r="K59" s="77">
        <f t="shared" si="3"/>
        <v>2.4589117168939492</v>
      </c>
      <c r="L59" s="77">
        <f t="shared" si="4"/>
        <v>1.2022233971336584</v>
      </c>
    </row>
  </sheetData>
  <sheetProtection algorithmName="SHA-512" hashValue="Q3hyZctewJ2B9hxc5w5QVRLhKFVW3uxulDgvfjIcr+wzWmezPLcVBoSdDc1hArB+qDnS228RvqmWYI3N0ImgwQ==" saltValue="JmoawwejvilF841DiI0OZg==" spinCount="100000" sheet="1" objects="1" scenarios="1"/>
  <mergeCells count="10">
    <mergeCell ref="A1:I1"/>
    <mergeCell ref="K2:K3"/>
    <mergeCell ref="L2:L3"/>
    <mergeCell ref="F2:F4"/>
    <mergeCell ref="E2:E4"/>
    <mergeCell ref="A2:A4"/>
    <mergeCell ref="B2:B4"/>
    <mergeCell ref="C2:C4"/>
    <mergeCell ref="D2:D4"/>
    <mergeCell ref="G2:G4"/>
  </mergeCells>
  <conditionalFormatting sqref="H6:J59">
    <cfRule type="cellIs" dxfId="4" priority="1" operator="lessThan">
      <formula>$H$5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196A9-FBB1-4D93-8933-F38086E7A795}">
  <dimension ref="A1:T59"/>
  <sheetViews>
    <sheetView workbookViewId="0">
      <selection activeCell="N2" sqref="N2"/>
    </sheetView>
  </sheetViews>
  <sheetFormatPr defaultRowHeight="15" x14ac:dyDescent="0.25"/>
  <cols>
    <col min="1" max="1" width="18.42578125" style="6" customWidth="1"/>
    <col min="2" max="2" width="9.140625" style="6"/>
    <col min="3" max="3" width="22.5703125" style="6" customWidth="1"/>
    <col min="4" max="4" width="12.7109375" style="6" customWidth="1"/>
    <col min="5" max="5" width="10" style="6" customWidth="1"/>
    <col min="6" max="7" width="9.140625" style="6"/>
    <col min="8" max="8" width="14" style="6" customWidth="1"/>
    <col min="9" max="9" width="12.85546875" style="6" customWidth="1"/>
    <col min="10" max="10" width="14.28515625" style="6" customWidth="1"/>
    <col min="11" max="11" width="11.5703125" style="6" customWidth="1"/>
    <col min="12" max="12" width="13.42578125" style="6" customWidth="1"/>
    <col min="13" max="16384" width="9.140625" style="6"/>
  </cols>
  <sheetData>
    <row r="1" spans="1:20" ht="72" customHeight="1" x14ac:dyDescent="0.25">
      <c r="A1" s="84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4.75" customHeight="1" x14ac:dyDescent="0.25">
      <c r="A2" s="86" t="s">
        <v>2</v>
      </c>
      <c r="B2" s="86" t="s">
        <v>3</v>
      </c>
      <c r="C2" s="86" t="s">
        <v>4</v>
      </c>
      <c r="D2" s="86" t="s">
        <v>5</v>
      </c>
      <c r="E2" s="88" t="s">
        <v>72</v>
      </c>
      <c r="F2" s="88" t="s">
        <v>73</v>
      </c>
      <c r="G2" s="88" t="s">
        <v>6</v>
      </c>
      <c r="H2" s="72" t="s">
        <v>74</v>
      </c>
      <c r="I2" s="72" t="s">
        <v>75</v>
      </c>
      <c r="J2" s="19" t="s">
        <v>76</v>
      </c>
      <c r="K2" s="123" t="s">
        <v>77</v>
      </c>
      <c r="L2" s="123" t="s">
        <v>78</v>
      </c>
    </row>
    <row r="3" spans="1:20" ht="19.5" customHeight="1" x14ac:dyDescent="0.25">
      <c r="A3" s="87"/>
      <c r="B3" s="87"/>
      <c r="C3" s="87"/>
      <c r="D3" s="87"/>
      <c r="E3" s="89"/>
      <c r="F3" s="89"/>
      <c r="G3" s="89"/>
      <c r="H3" s="20">
        <v>11</v>
      </c>
      <c r="I3" s="20">
        <v>11</v>
      </c>
      <c r="J3" s="21">
        <v>11</v>
      </c>
      <c r="K3" s="124"/>
      <c r="L3" s="124"/>
    </row>
    <row r="4" spans="1:20" ht="15.75" customHeight="1" x14ac:dyDescent="0.25">
      <c r="A4" s="87"/>
      <c r="B4" s="87"/>
      <c r="C4" s="87"/>
      <c r="D4" s="87"/>
      <c r="E4" s="89"/>
      <c r="F4" s="89"/>
      <c r="G4" s="89"/>
      <c r="H4" s="20" t="s">
        <v>9</v>
      </c>
      <c r="I4" s="20" t="s">
        <v>9</v>
      </c>
      <c r="J4" s="20" t="s">
        <v>9</v>
      </c>
      <c r="K4" s="73"/>
      <c r="L4" s="73"/>
    </row>
    <row r="5" spans="1:20" x14ac:dyDescent="0.25">
      <c r="A5" s="22"/>
      <c r="B5" s="22"/>
      <c r="C5" s="22"/>
      <c r="D5" s="22"/>
      <c r="E5" s="22"/>
      <c r="F5" s="22"/>
      <c r="G5" s="23"/>
      <c r="H5" s="24">
        <v>10</v>
      </c>
      <c r="I5" s="24">
        <v>10</v>
      </c>
      <c r="J5" s="24">
        <v>10</v>
      </c>
      <c r="K5" s="75"/>
      <c r="L5" s="75"/>
    </row>
    <row r="6" spans="1:20" x14ac:dyDescent="0.25">
      <c r="A6" s="33" t="s">
        <v>10</v>
      </c>
      <c r="B6" s="33" t="s">
        <v>11</v>
      </c>
      <c r="C6" s="33" t="s">
        <v>12</v>
      </c>
      <c r="D6" s="33" t="s">
        <v>13</v>
      </c>
      <c r="E6" s="76">
        <f>'[4]Acute Inhalation Exposure'!$M$20</f>
        <v>3.3610507351514212</v>
      </c>
      <c r="F6" s="76">
        <f>'[4]Acute Inhalation Exposure'!$N$20</f>
        <v>1.365346631329684</v>
      </c>
      <c r="G6" s="34">
        <v>0.18648644240638215</v>
      </c>
      <c r="H6" s="78">
        <f>$H$3/(E6*(1/24))</f>
        <v>78.546865490296256</v>
      </c>
      <c r="I6" s="26">
        <f>$I$3/(F6*3/24)</f>
        <v>64.452497249213948</v>
      </c>
      <c r="J6" s="26">
        <f>$J$3/G6</f>
        <v>58.985521188877293</v>
      </c>
      <c r="K6" s="77">
        <f>H6/J6</f>
        <v>1.331629591587089</v>
      </c>
      <c r="L6" s="77">
        <f>I6/J6</f>
        <v>1.0926833560193674</v>
      </c>
    </row>
    <row r="7" spans="1:20" x14ac:dyDescent="0.25">
      <c r="A7" s="33"/>
      <c r="B7" s="33"/>
      <c r="C7" s="33"/>
      <c r="D7" s="33" t="s">
        <v>15</v>
      </c>
      <c r="E7" s="76">
        <f>'[4]Acute Inhalation Exposure'!$M$23</f>
        <v>0.44184584083109091</v>
      </c>
      <c r="F7" s="76">
        <f>'[4]Acute Inhalation Exposure'!$N$23</f>
        <v>0.30954593660795021</v>
      </c>
      <c r="G7" s="34">
        <v>4.6719831604463073E-2</v>
      </c>
      <c r="H7" s="78">
        <f t="shared" ref="H7:H59" si="0">$H$3/(E7*(1/24))</f>
        <v>597.49345949127564</v>
      </c>
      <c r="I7" s="26">
        <f t="shared" ref="I7:I59" si="1">$I$3/(F7*3/24)</f>
        <v>284.28736931363699</v>
      </c>
      <c r="J7" s="26">
        <f t="shared" ref="J7:J59" si="2">$J$3/G7</f>
        <v>235.44605411097388</v>
      </c>
      <c r="K7" s="77">
        <f t="shared" ref="K7:K59" si="3">H7/J7</f>
        <v>2.5377085283818617</v>
      </c>
      <c r="L7" s="77">
        <f t="shared" ref="L7:L59" si="4">I7/J7</f>
        <v>1.2074416383280839</v>
      </c>
    </row>
    <row r="8" spans="1:20" x14ac:dyDescent="0.25">
      <c r="A8" s="33" t="s">
        <v>10</v>
      </c>
      <c r="B8" s="33" t="s">
        <v>17</v>
      </c>
      <c r="C8" s="33" t="s">
        <v>18</v>
      </c>
      <c r="D8" s="33" t="s">
        <v>13</v>
      </c>
      <c r="E8" s="76">
        <f>'[4]Acute Inhalation Exposure'!$M$27</f>
        <v>28.047388893332553</v>
      </c>
      <c r="F8" s="76">
        <f>'[4]Acute Inhalation Exposure'!$N$27</f>
        <v>11.393582233854605</v>
      </c>
      <c r="G8" s="34">
        <v>1.5561972090463614</v>
      </c>
      <c r="H8" s="78">
        <f t="shared" si="0"/>
        <v>9.4126409058619469</v>
      </c>
      <c r="I8" s="26">
        <f t="shared" si="1"/>
        <v>7.7236463645752247</v>
      </c>
      <c r="J8" s="26">
        <f t="shared" si="2"/>
        <v>7.0685128697414941</v>
      </c>
      <c r="K8" s="77">
        <f t="shared" si="3"/>
        <v>1.3316295915870888</v>
      </c>
      <c r="L8" s="77">
        <f t="shared" si="4"/>
        <v>1.0926833560193674</v>
      </c>
    </row>
    <row r="9" spans="1:20" x14ac:dyDescent="0.25">
      <c r="A9" s="33"/>
      <c r="B9" s="33"/>
      <c r="C9" s="33"/>
      <c r="D9" s="33" t="s">
        <v>15</v>
      </c>
      <c r="E9" s="76">
        <f>'[4]Acute Inhalation Exposure'!$M$30</f>
        <v>3.6871273614180691</v>
      </c>
      <c r="F9" s="76">
        <f>'[4]Acute Inhalation Exposure'!$N$30</f>
        <v>2.5831074710042743</v>
      </c>
      <c r="G9" s="34">
        <v>0.38986893959586427</v>
      </c>
      <c r="H9" s="78">
        <f t="shared" si="0"/>
        <v>71.600455889450373</v>
      </c>
      <c r="I9" s="26">
        <f t="shared" si="1"/>
        <v>34.067494669816</v>
      </c>
      <c r="J9" s="26">
        <f t="shared" si="2"/>
        <v>28.214609790158026</v>
      </c>
      <c r="K9" s="77">
        <f t="shared" si="3"/>
        <v>2.5377085283818612</v>
      </c>
      <c r="L9" s="77">
        <f t="shared" si="4"/>
        <v>1.2074416383280839</v>
      </c>
    </row>
    <row r="10" spans="1:20" x14ac:dyDescent="0.25">
      <c r="A10" s="33" t="s">
        <v>10</v>
      </c>
      <c r="B10" s="33" t="s">
        <v>21</v>
      </c>
      <c r="C10" s="33" t="s">
        <v>22</v>
      </c>
      <c r="D10" s="33" t="s">
        <v>13</v>
      </c>
      <c r="E10" s="76">
        <f>'[4]Acute Inhalation Exposure'!$M$34</f>
        <v>484.86054312089556</v>
      </c>
      <c r="F10" s="76">
        <f>'[4]Acute Inhalation Exposure'!$N$34</f>
        <v>196.96302179888735</v>
      </c>
      <c r="G10" s="34">
        <v>26.902276958865507</v>
      </c>
      <c r="H10" s="78">
        <f t="shared" si="0"/>
        <v>0.54448645852004085</v>
      </c>
      <c r="I10" s="26">
        <f t="shared" si="1"/>
        <v>0.44678437199168269</v>
      </c>
      <c r="J10" s="26">
        <f t="shared" si="2"/>
        <v>0.40888732269091471</v>
      </c>
      <c r="K10" s="77">
        <f t="shared" si="3"/>
        <v>1.3316295915870886</v>
      </c>
      <c r="L10" s="77">
        <f t="shared" si="4"/>
        <v>1.0926833560193674</v>
      </c>
    </row>
    <row r="11" spans="1:20" x14ac:dyDescent="0.25">
      <c r="A11" s="33"/>
      <c r="B11" s="33"/>
      <c r="C11" s="33"/>
      <c r="D11" s="33" t="s">
        <v>15</v>
      </c>
      <c r="E11" s="76">
        <f>'[4]Acute Inhalation Exposure'!$M$37</f>
        <v>63.740071555754099</v>
      </c>
      <c r="F11" s="76">
        <f>'[4]Acute Inhalation Exposure'!$N$37</f>
        <v>44.654669855150331</v>
      </c>
      <c r="G11" s="34">
        <v>6.7397384661128026</v>
      </c>
      <c r="H11" s="78">
        <f t="shared" si="0"/>
        <v>4.1418215191220247</v>
      </c>
      <c r="I11" s="26">
        <f t="shared" si="1"/>
        <v>1.9706785490846117</v>
      </c>
      <c r="J11" s="26">
        <f t="shared" si="2"/>
        <v>1.6321108089442433</v>
      </c>
      <c r="K11" s="77">
        <f t="shared" si="3"/>
        <v>2.5377085283818612</v>
      </c>
      <c r="L11" s="77">
        <f t="shared" si="4"/>
        <v>1.2074416383280839</v>
      </c>
    </row>
    <row r="12" spans="1:20" x14ac:dyDescent="0.25">
      <c r="A12" s="33" t="s">
        <v>10</v>
      </c>
      <c r="B12" s="33" t="s">
        <v>23</v>
      </c>
      <c r="C12" s="33" t="s">
        <v>24</v>
      </c>
      <c r="D12" s="33" t="s">
        <v>13</v>
      </c>
      <c r="E12" s="76">
        <f>'[4]Acute Inhalation Exposure'!$M$41</f>
        <v>9.9711171809492178</v>
      </c>
      <c r="F12" s="76">
        <f>'[4]Acute Inhalation Exposure'!$N$41</f>
        <v>4.0505283396113967</v>
      </c>
      <c r="G12" s="34">
        <v>0.5532431124722671</v>
      </c>
      <c r="H12" s="78">
        <f t="shared" si="0"/>
        <v>26.476471513583004</v>
      </c>
      <c r="I12" s="26">
        <f t="shared" si="1"/>
        <v>21.725560870521555</v>
      </c>
      <c r="J12" s="26">
        <f t="shared" si="2"/>
        <v>19.882759951306952</v>
      </c>
      <c r="K12" s="77">
        <f t="shared" si="3"/>
        <v>1.3316295915870888</v>
      </c>
      <c r="L12" s="77">
        <f t="shared" si="4"/>
        <v>1.0926833560193674</v>
      </c>
    </row>
    <row r="13" spans="1:20" x14ac:dyDescent="0.25">
      <c r="A13" s="33"/>
      <c r="B13" s="33"/>
      <c r="C13" s="33"/>
      <c r="D13" s="33" t="s">
        <v>15</v>
      </c>
      <c r="E13" s="76">
        <f>'[4]Acute Inhalation Exposure'!$M$44</f>
        <v>1.3108093277989032</v>
      </c>
      <c r="F13" s="76">
        <f>'[4]Acute Inhalation Exposure'!$N$44</f>
        <v>0.91831961193691891</v>
      </c>
      <c r="G13" s="34">
        <v>0.13860216709324047</v>
      </c>
      <c r="H13" s="78">
        <f t="shared" si="0"/>
        <v>201.40228971616028</v>
      </c>
      <c r="I13" s="26">
        <f t="shared" si="1"/>
        <v>95.827203139428192</v>
      </c>
      <c r="J13" s="26">
        <f t="shared" si="2"/>
        <v>79.363838464373202</v>
      </c>
      <c r="K13" s="77">
        <f t="shared" si="3"/>
        <v>2.5377085283818612</v>
      </c>
      <c r="L13" s="77">
        <f t="shared" si="4"/>
        <v>1.2074416383280839</v>
      </c>
    </row>
    <row r="14" spans="1:20" x14ac:dyDescent="0.25">
      <c r="A14" s="33" t="s">
        <v>10</v>
      </c>
      <c r="B14" s="33" t="s">
        <v>25</v>
      </c>
      <c r="C14" s="33" t="s">
        <v>26</v>
      </c>
      <c r="D14" s="33" t="s">
        <v>13</v>
      </c>
      <c r="E14" s="76">
        <f>'[4]Acute Inhalation Exposure'!$M$48</f>
        <v>83.207253716886569</v>
      </c>
      <c r="F14" s="76">
        <f>'[4]Acute Inhalation Exposure'!$N$48</f>
        <v>33.800960627102</v>
      </c>
      <c r="G14" s="34">
        <v>4.6167183868375385</v>
      </c>
      <c r="H14" s="78">
        <f t="shared" si="0"/>
        <v>3.172800305346724</v>
      </c>
      <c r="I14" s="26">
        <f t="shared" si="1"/>
        <v>2.6034763026658059</v>
      </c>
      <c r="J14" s="26">
        <f t="shared" si="2"/>
        <v>2.3826447875533128</v>
      </c>
      <c r="K14" s="77">
        <f t="shared" si="3"/>
        <v>1.3316295915870888</v>
      </c>
      <c r="L14" s="77">
        <f t="shared" si="4"/>
        <v>1.0926833560193672</v>
      </c>
    </row>
    <row r="15" spans="1:20" x14ac:dyDescent="0.25">
      <c r="A15" s="33"/>
      <c r="B15" s="33"/>
      <c r="C15" s="33"/>
      <c r="D15" s="33" t="s">
        <v>15</v>
      </c>
      <c r="E15" s="76">
        <f>'[4]Acute Inhalation Exposure'!$M$51</f>
        <v>10.938477838873606</v>
      </c>
      <c r="F15" s="76">
        <f>'[4]Acute Inhalation Exposure'!$N$51</f>
        <v>7.6632188306460129</v>
      </c>
      <c r="G15" s="34">
        <v>1.1566111874677307</v>
      </c>
      <c r="H15" s="78">
        <f t="shared" si="0"/>
        <v>24.134985131275407</v>
      </c>
      <c r="I15" s="26">
        <f t="shared" si="1"/>
        <v>11.483425169600899</v>
      </c>
      <c r="J15" s="26">
        <f t="shared" si="2"/>
        <v>9.5105426258959636</v>
      </c>
      <c r="K15" s="77">
        <f t="shared" si="3"/>
        <v>2.5377085283818612</v>
      </c>
      <c r="L15" s="77">
        <f t="shared" si="4"/>
        <v>1.2074416383280839</v>
      </c>
    </row>
    <row r="16" spans="1:20" x14ac:dyDescent="0.25">
      <c r="A16" s="33" t="s">
        <v>10</v>
      </c>
      <c r="B16" s="33" t="s">
        <v>27</v>
      </c>
      <c r="C16" s="33" t="s">
        <v>28</v>
      </c>
      <c r="D16" s="33" t="s">
        <v>13</v>
      </c>
      <c r="E16" s="76">
        <f>'[4]Acute Inhalation Exposure'!$M$55</f>
        <v>1438.4196112586569</v>
      </c>
      <c r="F16" s="76">
        <f>'[4]Acute Inhalation Exposure'!$N$55</f>
        <v>584.32363133669924</v>
      </c>
      <c r="G16" s="34">
        <v>79.810088311301016</v>
      </c>
      <c r="H16" s="78">
        <f t="shared" si="0"/>
        <v>0.18353476129889018</v>
      </c>
      <c r="I16" s="26">
        <f t="shared" si="1"/>
        <v>0.15060147370506158</v>
      </c>
      <c r="J16" s="26">
        <f t="shared" si="2"/>
        <v>0.13782718742390382</v>
      </c>
      <c r="K16" s="77">
        <f t="shared" si="3"/>
        <v>1.3316295915870888</v>
      </c>
      <c r="L16" s="77">
        <f t="shared" si="4"/>
        <v>1.0926833560193674</v>
      </c>
    </row>
    <row r="17" spans="1:12" x14ac:dyDescent="0.25">
      <c r="A17" s="33"/>
      <c r="B17" s="33"/>
      <c r="C17" s="33"/>
      <c r="D17" s="33" t="s">
        <v>15</v>
      </c>
      <c r="E17" s="76">
        <f>'[4]Acute Inhalation Exposure'!$M$58</f>
        <v>189.09554561540386</v>
      </c>
      <c r="F17" s="76">
        <f>'[4]Acute Inhalation Exposure'!$N$58</f>
        <v>132.47552057027934</v>
      </c>
      <c r="G17" s="34">
        <v>19.994557449467983</v>
      </c>
      <c r="H17" s="78">
        <f t="shared" si="0"/>
        <v>1.3961196131871991</v>
      </c>
      <c r="I17" s="26">
        <f t="shared" si="1"/>
        <v>0.66427366823076783</v>
      </c>
      <c r="J17" s="26">
        <f t="shared" si="2"/>
        <v>0.55014971088008191</v>
      </c>
      <c r="K17" s="77">
        <f t="shared" si="3"/>
        <v>2.5377085283818612</v>
      </c>
      <c r="L17" s="77">
        <f t="shared" si="4"/>
        <v>1.2074416383280839</v>
      </c>
    </row>
    <row r="18" spans="1:12" x14ac:dyDescent="0.25">
      <c r="A18" s="33" t="s">
        <v>10</v>
      </c>
      <c r="B18" s="33" t="s">
        <v>29</v>
      </c>
      <c r="C18" s="33" t="s">
        <v>30</v>
      </c>
      <c r="D18" s="33" t="s">
        <v>13</v>
      </c>
      <c r="E18" s="76">
        <f>'[4]Acute Inhalation Exposure'!$M$62</f>
        <v>11.203502450504738</v>
      </c>
      <c r="F18" s="76">
        <f>'[4]Acute Inhalation Exposure'!$N$62</f>
        <v>4.5511554377656136</v>
      </c>
      <c r="G18" s="34">
        <v>0.62162147468794049</v>
      </c>
      <c r="H18" s="78">
        <f t="shared" si="0"/>
        <v>23.564059647088875</v>
      </c>
      <c r="I18" s="26">
        <f t="shared" si="1"/>
        <v>19.335749174764185</v>
      </c>
      <c r="J18" s="26">
        <f t="shared" si="2"/>
        <v>17.695656356663189</v>
      </c>
      <c r="K18" s="77">
        <f t="shared" si="3"/>
        <v>1.3316295915870888</v>
      </c>
      <c r="L18" s="77">
        <f t="shared" si="4"/>
        <v>1.0926833560193674</v>
      </c>
    </row>
    <row r="19" spans="1:12" x14ac:dyDescent="0.25">
      <c r="A19" s="33"/>
      <c r="B19" s="33"/>
      <c r="C19" s="33"/>
      <c r="D19" s="33" t="s">
        <v>15</v>
      </c>
      <c r="E19" s="76">
        <f>'[4]Acute Inhalation Exposure'!$M$65</f>
        <v>1.4728194694369698</v>
      </c>
      <c r="F19" s="76">
        <f>'[4]Acute Inhalation Exposure'!$N$65</f>
        <v>1.0318197886931673</v>
      </c>
      <c r="G19" s="34">
        <v>0.15573277201487692</v>
      </c>
      <c r="H19" s="78">
        <f t="shared" si="0"/>
        <v>179.24803784738265</v>
      </c>
      <c r="I19" s="26">
        <f t="shared" si="1"/>
        <v>85.286210794091105</v>
      </c>
      <c r="J19" s="26">
        <f t="shared" si="2"/>
        <v>70.633816233292151</v>
      </c>
      <c r="K19" s="77">
        <f t="shared" si="3"/>
        <v>2.5377085283818612</v>
      </c>
      <c r="L19" s="77">
        <f t="shared" si="4"/>
        <v>1.2074416383280842</v>
      </c>
    </row>
    <row r="20" spans="1:12" x14ac:dyDescent="0.25">
      <c r="A20" s="33" t="s">
        <v>10</v>
      </c>
      <c r="B20" s="33" t="s">
        <v>31</v>
      </c>
      <c r="C20" s="33" t="s">
        <v>32</v>
      </c>
      <c r="D20" s="33" t="s">
        <v>13</v>
      </c>
      <c r="E20" s="76">
        <f>'[4]Acute Inhalation Exposure'!$M$69</f>
        <v>93.491296311108499</v>
      </c>
      <c r="F20" s="76">
        <f>'[4]Acute Inhalation Exposure'!$N$69</f>
        <v>37.978607446182018</v>
      </c>
      <c r="G20" s="34">
        <v>5.1873240301545378</v>
      </c>
      <c r="H20" s="78">
        <f t="shared" si="0"/>
        <v>2.8237922717585842</v>
      </c>
      <c r="I20" s="26">
        <f t="shared" si="1"/>
        <v>2.3170939093725678</v>
      </c>
      <c r="J20" s="26">
        <f t="shared" si="2"/>
        <v>2.1205538609224481</v>
      </c>
      <c r="K20" s="77">
        <f t="shared" si="3"/>
        <v>1.3316295915870888</v>
      </c>
      <c r="L20" s="77">
        <f t="shared" si="4"/>
        <v>1.0926833560193676</v>
      </c>
    </row>
    <row r="21" spans="1:12" x14ac:dyDescent="0.25">
      <c r="A21" s="33"/>
      <c r="B21" s="33"/>
      <c r="C21" s="33"/>
      <c r="D21" s="33" t="s">
        <v>15</v>
      </c>
      <c r="E21" s="76">
        <f>'[4]Acute Inhalation Exposure'!$M$72</f>
        <v>12.290424538060231</v>
      </c>
      <c r="F21" s="76">
        <f>'[4]Acute Inhalation Exposure'!$N$72</f>
        <v>8.6103582366809128</v>
      </c>
      <c r="G21" s="34">
        <v>1.2995631319862144</v>
      </c>
      <c r="H21" s="78">
        <f t="shared" si="0"/>
        <v>21.480136766835113</v>
      </c>
      <c r="I21" s="26">
        <f t="shared" si="1"/>
        <v>10.220248400944801</v>
      </c>
      <c r="J21" s="26">
        <f t="shared" si="2"/>
        <v>8.4643829370474073</v>
      </c>
      <c r="K21" s="77">
        <f t="shared" si="3"/>
        <v>2.5377085283818612</v>
      </c>
      <c r="L21" s="77">
        <f t="shared" si="4"/>
        <v>1.2074416383280839</v>
      </c>
    </row>
    <row r="22" spans="1:12" x14ac:dyDescent="0.25">
      <c r="A22" s="33" t="s">
        <v>10</v>
      </c>
      <c r="B22" s="33" t="s">
        <v>33</v>
      </c>
      <c r="C22" s="33" t="s">
        <v>34</v>
      </c>
      <c r="D22" s="33" t="s">
        <v>13</v>
      </c>
      <c r="E22" s="76">
        <f>'[4]Acute Inhalation Exposure'!$M$76</f>
        <v>1616.2018104029853</v>
      </c>
      <c r="F22" s="76">
        <f>'[4]Acute Inhalation Exposure'!$N$76</f>
        <v>656.54340599629131</v>
      </c>
      <c r="G22" s="34">
        <v>89.674256529551698</v>
      </c>
      <c r="H22" s="78">
        <f t="shared" si="0"/>
        <v>0.16334593755601229</v>
      </c>
      <c r="I22" s="26">
        <f t="shared" si="1"/>
        <v>0.13403531159750479</v>
      </c>
      <c r="J22" s="26">
        <f t="shared" si="2"/>
        <v>0.12266619680727441</v>
      </c>
      <c r="K22" s="77">
        <f t="shared" si="3"/>
        <v>1.3316295915870888</v>
      </c>
      <c r="L22" s="77">
        <f t="shared" si="4"/>
        <v>1.0926833560193672</v>
      </c>
    </row>
    <row r="23" spans="1:12" x14ac:dyDescent="0.25">
      <c r="A23" s="33"/>
      <c r="B23" s="33"/>
      <c r="C23" s="33"/>
      <c r="D23" s="33" t="s">
        <v>15</v>
      </c>
      <c r="E23" s="76">
        <f>'[4]Acute Inhalation Exposure'!$M$79</f>
        <v>212.46690518584703</v>
      </c>
      <c r="F23" s="76">
        <f>'[4]Acute Inhalation Exposure'!$N$79</f>
        <v>148.84889951716778</v>
      </c>
      <c r="G23" s="34">
        <v>22.465794887042676</v>
      </c>
      <c r="H23" s="78">
        <f t="shared" si="0"/>
        <v>1.2425464557366073</v>
      </c>
      <c r="I23" s="26">
        <f t="shared" si="1"/>
        <v>0.59120356472538349</v>
      </c>
      <c r="J23" s="26">
        <f t="shared" si="2"/>
        <v>0.48963324268327296</v>
      </c>
      <c r="K23" s="77">
        <f t="shared" si="3"/>
        <v>2.5377085283818612</v>
      </c>
      <c r="L23" s="77">
        <f t="shared" si="4"/>
        <v>1.2074416383280842</v>
      </c>
    </row>
    <row r="24" spans="1:12" x14ac:dyDescent="0.25">
      <c r="A24" s="33" t="s">
        <v>35</v>
      </c>
      <c r="B24" s="33" t="s">
        <v>11</v>
      </c>
      <c r="C24" s="33" t="s">
        <v>36</v>
      </c>
      <c r="D24" s="33" t="s">
        <v>13</v>
      </c>
      <c r="E24" s="76">
        <f>'[5]Acute Inhalation Exposure'!$M$20</f>
        <v>3.7879521499294708</v>
      </c>
      <c r="F24" s="76">
        <f>'[5]Acute Inhalation Exposure'!$N$20</f>
        <v>1.4665151065286344</v>
      </c>
      <c r="G24" s="34">
        <v>0.19606155341109643</v>
      </c>
      <c r="H24" s="78">
        <f t="shared" si="0"/>
        <v>69.694650183190817</v>
      </c>
      <c r="I24" s="26">
        <f t="shared" si="1"/>
        <v>60.00620082823658</v>
      </c>
      <c r="J24" s="26">
        <f t="shared" si="2"/>
        <v>56.104829369251732</v>
      </c>
      <c r="K24" s="77">
        <f t="shared" si="3"/>
        <v>1.2422219435781225</v>
      </c>
      <c r="L24" s="77">
        <f t="shared" si="4"/>
        <v>1.0695371771529349</v>
      </c>
    </row>
    <row r="25" spans="1:12" x14ac:dyDescent="0.25">
      <c r="A25" s="33"/>
      <c r="B25" s="33"/>
      <c r="C25" s="33"/>
      <c r="D25" s="33" t="s">
        <v>15</v>
      </c>
      <c r="E25" s="76">
        <f>'[5]Acute Inhalation Exposure'!$M$23</f>
        <v>0.37467955006285014</v>
      </c>
      <c r="F25" s="76">
        <f>'[5]Acute Inhalation Exposure'!$N$23</f>
        <v>0.25546211331073876</v>
      </c>
      <c r="G25" s="34">
        <v>3.8390745035624868E-2</v>
      </c>
      <c r="H25" s="78">
        <f t="shared" si="0"/>
        <v>704.60210586810967</v>
      </c>
      <c r="I25" s="26">
        <f t="shared" si="1"/>
        <v>344.47378070876067</v>
      </c>
      <c r="J25" s="26">
        <f t="shared" si="2"/>
        <v>286.52739064564906</v>
      </c>
      <c r="K25" s="77">
        <f t="shared" si="3"/>
        <v>2.4591090725406328</v>
      </c>
      <c r="L25" s="77">
        <f t="shared" si="4"/>
        <v>1.2022368260588894</v>
      </c>
    </row>
    <row r="26" spans="1:12" ht="15" customHeight="1" x14ac:dyDescent="0.25">
      <c r="A26" s="33" t="s">
        <v>35</v>
      </c>
      <c r="B26" s="33" t="s">
        <v>17</v>
      </c>
      <c r="C26" s="33" t="s">
        <v>37</v>
      </c>
      <c r="D26" s="33" t="s">
        <v>13</v>
      </c>
      <c r="E26" s="76">
        <f>'[5]Acute Inhalation Exposure'!$M$27</f>
        <v>31.609807595963172</v>
      </c>
      <c r="F26" s="76">
        <f>'[5]Acute Inhalation Exposure'!$N$27</f>
        <v>12.237815716549294</v>
      </c>
      <c r="G26" s="34">
        <v>1.6360998594994944</v>
      </c>
      <c r="H26" s="78">
        <f t="shared" si="0"/>
        <v>8.3518382450931128</v>
      </c>
      <c r="I26" s="26">
        <f t="shared" si="1"/>
        <v>7.1908257190862015</v>
      </c>
      <c r="J26" s="26">
        <f t="shared" si="2"/>
        <v>6.7233059987946282</v>
      </c>
      <c r="K26" s="77">
        <f t="shared" si="3"/>
        <v>1.2422219435781225</v>
      </c>
      <c r="L26" s="77">
        <f t="shared" si="4"/>
        <v>1.0695371771529352</v>
      </c>
    </row>
    <row r="27" spans="1:12" x14ac:dyDescent="0.25">
      <c r="A27" s="33"/>
      <c r="B27" s="33"/>
      <c r="C27" s="33"/>
      <c r="D27" s="33" t="s">
        <v>15</v>
      </c>
      <c r="E27" s="76">
        <f>'[5]Acute Inhalation Exposure'!$M$30</f>
        <v>3.12663624535206</v>
      </c>
      <c r="F27" s="76">
        <f>'[5]Acute Inhalation Exposure'!$N$30</f>
        <v>2.131787290386165</v>
      </c>
      <c r="G27" s="34">
        <v>0.32036414822831788</v>
      </c>
      <c r="H27" s="78">
        <f t="shared" si="0"/>
        <v>84.435789546178427</v>
      </c>
      <c r="I27" s="26">
        <f t="shared" si="1"/>
        <v>41.279915870058097</v>
      </c>
      <c r="J27" s="26">
        <f t="shared" si="2"/>
        <v>34.33592697819762</v>
      </c>
      <c r="K27" s="77">
        <f t="shared" si="3"/>
        <v>2.4591090725406324</v>
      </c>
      <c r="L27" s="77">
        <f t="shared" si="4"/>
        <v>1.2022368260588894</v>
      </c>
    </row>
    <row r="28" spans="1:12" x14ac:dyDescent="0.25">
      <c r="A28" s="33" t="s">
        <v>35</v>
      </c>
      <c r="B28" s="33" t="s">
        <v>21</v>
      </c>
      <c r="C28" s="33" t="s">
        <v>38</v>
      </c>
      <c r="D28" s="33" t="s">
        <v>13</v>
      </c>
      <c r="E28" s="76">
        <f>'[5]Acute Inhalation Exposure'!$M$34</f>
        <v>546.44475238723942</v>
      </c>
      <c r="F28" s="76">
        <f>'[5]Acute Inhalation Exposure'!$N$34</f>
        <v>211.55744648836352</v>
      </c>
      <c r="G28" s="34">
        <v>28.283569265355929</v>
      </c>
      <c r="H28" s="78">
        <f t="shared" si="0"/>
        <v>0.48312294856281418</v>
      </c>
      <c r="I28" s="26">
        <f t="shared" si="1"/>
        <v>0.41596266858344944</v>
      </c>
      <c r="J28" s="26">
        <f t="shared" si="2"/>
        <v>0.38891838214612173</v>
      </c>
      <c r="K28" s="77">
        <f t="shared" si="3"/>
        <v>1.2422219435781221</v>
      </c>
      <c r="L28" s="77">
        <f t="shared" si="4"/>
        <v>1.0695371771529349</v>
      </c>
    </row>
    <row r="29" spans="1:12" x14ac:dyDescent="0.25">
      <c r="A29" s="33"/>
      <c r="B29" s="33"/>
      <c r="C29" s="33"/>
      <c r="D29" s="33" t="s">
        <v>15</v>
      </c>
      <c r="E29" s="76">
        <f>'[5]Acute Inhalation Exposure'!$M$37</f>
        <v>54.050755092687368</v>
      </c>
      <c r="F29" s="76">
        <f>'[5]Acute Inhalation Exposure'!$N$37</f>
        <v>36.852612104671579</v>
      </c>
      <c r="G29" s="34">
        <v>5.5381959260874698</v>
      </c>
      <c r="H29" s="78">
        <f t="shared" si="0"/>
        <v>4.884298092548149</v>
      </c>
      <c r="I29" s="26">
        <f t="shared" si="1"/>
        <v>2.3878904363700393</v>
      </c>
      <c r="J29" s="26">
        <f t="shared" si="2"/>
        <v>1.986206365178397</v>
      </c>
      <c r="K29" s="77">
        <f t="shared" si="3"/>
        <v>2.4591090725406328</v>
      </c>
      <c r="L29" s="77">
        <f t="shared" si="4"/>
        <v>1.2022368260588894</v>
      </c>
    </row>
    <row r="30" spans="1:12" x14ac:dyDescent="0.25">
      <c r="A30" s="33" t="s">
        <v>35</v>
      </c>
      <c r="B30" s="33" t="s">
        <v>23</v>
      </c>
      <c r="C30" s="33" t="s">
        <v>39</v>
      </c>
      <c r="D30" s="33" t="s">
        <v>13</v>
      </c>
      <c r="E30" s="76">
        <f>'[5]Acute Inhalation Exposure'!$M$41</f>
        <v>11.237591378124097</v>
      </c>
      <c r="F30" s="76">
        <f>'[5]Acute Inhalation Exposure'!$N$41</f>
        <v>4.3506614827016152</v>
      </c>
      <c r="G30" s="34">
        <v>0.58164927511958608</v>
      </c>
      <c r="H30" s="78">
        <f t="shared" si="0"/>
        <v>23.492578713435101</v>
      </c>
      <c r="I30" s="26">
        <f t="shared" si="1"/>
        <v>20.226809267944915</v>
      </c>
      <c r="J30" s="26">
        <f t="shared" si="2"/>
        <v>18.911740236826425</v>
      </c>
      <c r="K30" s="77">
        <f t="shared" si="3"/>
        <v>1.2422219435781223</v>
      </c>
      <c r="L30" s="77">
        <f t="shared" si="4"/>
        <v>1.0695371771529352</v>
      </c>
    </row>
    <row r="31" spans="1:12" x14ac:dyDescent="0.25">
      <c r="A31" s="33"/>
      <c r="B31" s="33"/>
      <c r="C31" s="33"/>
      <c r="D31" s="33" t="s">
        <v>15</v>
      </c>
      <c r="E31" s="76">
        <f>'[5]Acute Inhalation Exposure'!$M$44</f>
        <v>1.1115493318531222</v>
      </c>
      <c r="F31" s="76">
        <f>'[5]Acute Inhalation Exposure'!$N$44</f>
        <v>0.75787093615519174</v>
      </c>
      <c r="G31" s="34">
        <v>0.11389254360568711</v>
      </c>
      <c r="H31" s="78">
        <f t="shared" si="0"/>
        <v>237.50632782071108</v>
      </c>
      <c r="I31" s="26">
        <f t="shared" si="1"/>
        <v>116.11475754227887</v>
      </c>
      <c r="J31" s="26">
        <f t="shared" si="2"/>
        <v>96.582266509769354</v>
      </c>
      <c r="K31" s="77">
        <f t="shared" si="3"/>
        <v>2.4591090725406324</v>
      </c>
      <c r="L31" s="77">
        <f t="shared" si="4"/>
        <v>1.2022368260588894</v>
      </c>
    </row>
    <row r="32" spans="1:12" x14ac:dyDescent="0.25">
      <c r="A32" s="33" t="s">
        <v>35</v>
      </c>
      <c r="B32" s="33" t="s">
        <v>25</v>
      </c>
      <c r="C32" s="33" t="s">
        <v>40</v>
      </c>
      <c r="D32" s="33" t="s">
        <v>13</v>
      </c>
      <c r="E32" s="76">
        <f>'[5]Acute Inhalation Exposure'!$M$48</f>
        <v>93.775762534690742</v>
      </c>
      <c r="F32" s="76">
        <f>'[5]Acute Inhalation Exposure'!$N$48</f>
        <v>36.305519959096237</v>
      </c>
      <c r="G32" s="34">
        <v>4.8537629165151666</v>
      </c>
      <c r="H32" s="78">
        <f t="shared" si="0"/>
        <v>2.8152263747504875</v>
      </c>
      <c r="I32" s="26">
        <f t="shared" si="1"/>
        <v>2.4238738378942255</v>
      </c>
      <c r="J32" s="26">
        <f t="shared" si="2"/>
        <v>2.2662829209420097</v>
      </c>
      <c r="K32" s="77">
        <f t="shared" si="3"/>
        <v>1.2422219435781223</v>
      </c>
      <c r="L32" s="77">
        <f t="shared" si="4"/>
        <v>1.0695371771529352</v>
      </c>
    </row>
    <row r="33" spans="1:12" x14ac:dyDescent="0.25">
      <c r="A33" s="33"/>
      <c r="B33" s="33"/>
      <c r="C33" s="33"/>
      <c r="D33" s="33" t="s">
        <v>15</v>
      </c>
      <c r="E33" s="76">
        <f>'[5]Acute Inhalation Exposure'!$M$51</f>
        <v>9.2756875278777784</v>
      </c>
      <c r="F33" s="76">
        <f>'[5]Acute Inhalation Exposure'!$N$51</f>
        <v>6.3243022948122896</v>
      </c>
      <c r="G33" s="34">
        <v>0.95041363974400961</v>
      </c>
      <c r="H33" s="78">
        <f t="shared" si="0"/>
        <v>28.461502094217444</v>
      </c>
      <c r="I33" s="26">
        <f t="shared" si="1"/>
        <v>13.914578383165653</v>
      </c>
      <c r="J33" s="26">
        <f t="shared" si="2"/>
        <v>11.573907970178974</v>
      </c>
      <c r="K33" s="77">
        <f t="shared" si="3"/>
        <v>2.4591090725406319</v>
      </c>
      <c r="L33" s="77">
        <f t="shared" si="4"/>
        <v>1.2022368260588894</v>
      </c>
    </row>
    <row r="34" spans="1:12" x14ac:dyDescent="0.25">
      <c r="A34" s="33" t="s">
        <v>35</v>
      </c>
      <c r="B34" s="33" t="s">
        <v>27</v>
      </c>
      <c r="C34" s="33" t="s">
        <v>51</v>
      </c>
      <c r="D34" s="33" t="s">
        <v>13</v>
      </c>
      <c r="E34" s="76">
        <f>'[5]Acute Inhalation Exposure'!$M$55</f>
        <v>1621.1194320821437</v>
      </c>
      <c r="F34" s="76">
        <f>'[5]Acute Inhalation Exposure'!$N$55</f>
        <v>627.62042458214512</v>
      </c>
      <c r="G34" s="34">
        <v>83.90792215388926</v>
      </c>
      <c r="H34" s="78">
        <f t="shared" si="0"/>
        <v>0.16285043209982503</v>
      </c>
      <c r="I34" s="26">
        <f t="shared" si="1"/>
        <v>0.14021213547756722</v>
      </c>
      <c r="J34" s="26">
        <f t="shared" si="2"/>
        <v>0.13109608386947921</v>
      </c>
      <c r="K34" s="77">
        <f t="shared" si="3"/>
        <v>1.2422219435781225</v>
      </c>
      <c r="L34" s="77">
        <f t="shared" si="4"/>
        <v>1.0695371771529352</v>
      </c>
    </row>
    <row r="35" spans="1:12" x14ac:dyDescent="0.25">
      <c r="A35" s="33"/>
      <c r="B35" s="33"/>
      <c r="C35" s="33"/>
      <c r="D35" s="33" t="s">
        <v>15</v>
      </c>
      <c r="E35" s="76">
        <f>'[5]Acute Inhalation Exposure'!$M$58</f>
        <v>160.3505734416392</v>
      </c>
      <c r="F35" s="76">
        <f>'[5]Acute Inhalation Exposure'!$N$58</f>
        <v>109.32941591052568</v>
      </c>
      <c r="G35" s="34">
        <v>16.429981247392831</v>
      </c>
      <c r="H35" s="78">
        <f t="shared" si="0"/>
        <v>1.6463926154656678</v>
      </c>
      <c r="I35" s="26">
        <f t="shared" si="1"/>
        <v>0.80490688866405802</v>
      </c>
      <c r="J35" s="26">
        <f t="shared" si="2"/>
        <v>0.66950776354327979</v>
      </c>
      <c r="K35" s="77">
        <f t="shared" si="3"/>
        <v>2.4591090725406324</v>
      </c>
      <c r="L35" s="77">
        <f t="shared" si="4"/>
        <v>1.2022368260588892</v>
      </c>
    </row>
    <row r="36" spans="1:12" x14ac:dyDescent="0.25">
      <c r="A36" s="33" t="s">
        <v>35</v>
      </c>
      <c r="B36" s="33" t="s">
        <v>29</v>
      </c>
      <c r="C36" s="33" t="s">
        <v>42</v>
      </c>
      <c r="D36" s="33" t="s">
        <v>13</v>
      </c>
      <c r="E36" s="76">
        <f>'[5]Acute Inhalation Exposure'!$M$62</f>
        <v>12.626507166431569</v>
      </c>
      <c r="F36" s="76">
        <f>'[5]Acute Inhalation Exposure'!$N$62</f>
        <v>4.8883836884287817</v>
      </c>
      <c r="G36" s="34">
        <v>0.65353851137032148</v>
      </c>
      <c r="H36" s="78">
        <f t="shared" si="0"/>
        <v>20.908395054957243</v>
      </c>
      <c r="I36" s="26">
        <f t="shared" si="1"/>
        <v>18.001860248470972</v>
      </c>
      <c r="J36" s="26">
        <f t="shared" si="2"/>
        <v>16.83144881077552</v>
      </c>
      <c r="K36" s="77">
        <f t="shared" si="3"/>
        <v>1.2422219435781223</v>
      </c>
      <c r="L36" s="77">
        <f t="shared" si="4"/>
        <v>1.0695371771529349</v>
      </c>
    </row>
    <row r="37" spans="1:12" x14ac:dyDescent="0.25">
      <c r="A37" s="33"/>
      <c r="B37" s="33"/>
      <c r="C37" s="33"/>
      <c r="D37" s="33" t="s">
        <v>15</v>
      </c>
      <c r="E37" s="76">
        <f>'[5]Acute Inhalation Exposure'!$M$65</f>
        <v>1.2489318335428339</v>
      </c>
      <c r="F37" s="76">
        <f>'[5]Acute Inhalation Exposure'!$N$65</f>
        <v>0.8515403777024626</v>
      </c>
      <c r="G37" s="34">
        <v>0.12796915011874954</v>
      </c>
      <c r="H37" s="78">
        <f t="shared" si="0"/>
        <v>211.38063176043289</v>
      </c>
      <c r="I37" s="26">
        <f t="shared" si="1"/>
        <v>103.3421342126282</v>
      </c>
      <c r="J37" s="26">
        <f t="shared" si="2"/>
        <v>85.958217193694736</v>
      </c>
      <c r="K37" s="77">
        <f t="shared" si="3"/>
        <v>2.4591090725406324</v>
      </c>
      <c r="L37" s="77">
        <f t="shared" si="4"/>
        <v>1.2022368260588892</v>
      </c>
    </row>
    <row r="38" spans="1:12" x14ac:dyDescent="0.25">
      <c r="A38" s="33" t="s">
        <v>35</v>
      </c>
      <c r="B38" s="33" t="s">
        <v>31</v>
      </c>
      <c r="C38" s="33" t="s">
        <v>43</v>
      </c>
      <c r="D38" s="33" t="s">
        <v>13</v>
      </c>
      <c r="E38" s="76">
        <f>'[5]Acute Inhalation Exposure'!$M$69</f>
        <v>105.36602531987724</v>
      </c>
      <c r="F38" s="76">
        <f>'[5]Acute Inhalation Exposure'!$N$69</f>
        <v>40.792719055164312</v>
      </c>
      <c r="G38" s="34">
        <v>5.4536661983316481</v>
      </c>
      <c r="H38" s="78">
        <f t="shared" si="0"/>
        <v>2.5055514735279343</v>
      </c>
      <c r="I38" s="26">
        <f t="shared" si="1"/>
        <v>2.1572477157258607</v>
      </c>
      <c r="J38" s="26">
        <f t="shared" si="2"/>
        <v>2.0169917996383884</v>
      </c>
      <c r="K38" s="77">
        <f t="shared" si="3"/>
        <v>1.2422219435781228</v>
      </c>
      <c r="L38" s="77">
        <f t="shared" si="4"/>
        <v>1.0695371771529352</v>
      </c>
    </row>
    <row r="39" spans="1:12" x14ac:dyDescent="0.25">
      <c r="A39" s="33"/>
      <c r="B39" s="33"/>
      <c r="C39" s="33"/>
      <c r="D39" s="33" t="s">
        <v>15</v>
      </c>
      <c r="E39" s="76">
        <f>'[5]Acute Inhalation Exposure'!$M$72</f>
        <v>10.422120817840201</v>
      </c>
      <c r="F39" s="76">
        <f>'[5]Acute Inhalation Exposure'!$N$72</f>
        <v>7.10595763462055</v>
      </c>
      <c r="G39" s="34">
        <v>1.0678804940943929</v>
      </c>
      <c r="H39" s="78">
        <f t="shared" si="0"/>
        <v>25.330736863853527</v>
      </c>
      <c r="I39" s="26">
        <f t="shared" si="1"/>
        <v>12.383974761017431</v>
      </c>
      <c r="J39" s="26">
        <f t="shared" si="2"/>
        <v>10.300778093459286</v>
      </c>
      <c r="K39" s="77">
        <f t="shared" si="3"/>
        <v>2.4591090725406324</v>
      </c>
      <c r="L39" s="77">
        <f t="shared" si="4"/>
        <v>1.2022368260588894</v>
      </c>
    </row>
    <row r="40" spans="1:12" x14ac:dyDescent="0.25">
      <c r="A40" s="33" t="s">
        <v>35</v>
      </c>
      <c r="B40" s="33" t="s">
        <v>33</v>
      </c>
      <c r="C40" s="33" t="s">
        <v>44</v>
      </c>
      <c r="D40" s="33" t="s">
        <v>13</v>
      </c>
      <c r="E40" s="76">
        <f>'[5]Acute Inhalation Exposure'!$M$76</f>
        <v>1821.4825079574646</v>
      </c>
      <c r="F40" s="76">
        <f>'[5]Acute Inhalation Exposure'!$N$76</f>
        <v>705.19148829454514</v>
      </c>
      <c r="G40" s="34">
        <v>94.278564217853102</v>
      </c>
      <c r="H40" s="78">
        <f t="shared" si="0"/>
        <v>0.14493688456884429</v>
      </c>
      <c r="I40" s="26">
        <f t="shared" si="1"/>
        <v>0.12478880057503483</v>
      </c>
      <c r="J40" s="26">
        <f t="shared" si="2"/>
        <v>0.11667551464383651</v>
      </c>
      <c r="K40" s="77">
        <f t="shared" si="3"/>
        <v>1.2422219435781225</v>
      </c>
      <c r="L40" s="77">
        <f t="shared" si="4"/>
        <v>1.0695371771529349</v>
      </c>
    </row>
    <row r="41" spans="1:12" x14ac:dyDescent="0.25">
      <c r="A41" s="33"/>
      <c r="B41" s="33"/>
      <c r="C41" s="33"/>
      <c r="D41" s="33" t="s">
        <v>15</v>
      </c>
      <c r="E41" s="76">
        <f>'[5]Acute Inhalation Exposure'!$M$79</f>
        <v>180.16918364229124</v>
      </c>
      <c r="F41" s="76">
        <f>'[5]Acute Inhalation Exposure'!$N$79</f>
        <v>122.84204034890526</v>
      </c>
      <c r="G41" s="34">
        <v>18.460653086958235</v>
      </c>
      <c r="H41" s="78">
        <f t="shared" si="0"/>
        <v>1.4652894277644442</v>
      </c>
      <c r="I41" s="26">
        <f t="shared" si="1"/>
        <v>0.71636713091101178</v>
      </c>
      <c r="J41" s="26">
        <f t="shared" si="2"/>
        <v>0.59586190955351903</v>
      </c>
      <c r="K41" s="77">
        <f t="shared" si="3"/>
        <v>2.4591090725406319</v>
      </c>
      <c r="L41" s="77">
        <f t="shared" si="4"/>
        <v>1.2022368260588894</v>
      </c>
    </row>
    <row r="42" spans="1:12" x14ac:dyDescent="0.25">
      <c r="A42" s="33" t="s">
        <v>45</v>
      </c>
      <c r="B42" s="33" t="s">
        <v>11</v>
      </c>
      <c r="C42" s="33" t="s">
        <v>46</v>
      </c>
      <c r="D42" s="33" t="s">
        <v>13</v>
      </c>
      <c r="E42" s="76">
        <f>'[6]Acute Inhalation Exposure'!$M$20</f>
        <v>3.4660940033565031</v>
      </c>
      <c r="F42" s="76">
        <f>'[6]Acute Inhalation Exposure'!$N$20</f>
        <v>1.3563972038574394</v>
      </c>
      <c r="G42" s="34">
        <v>0.1821182891060775</v>
      </c>
      <c r="H42" s="78">
        <f t="shared" si="0"/>
        <v>76.166428188141225</v>
      </c>
      <c r="I42" s="26">
        <f t="shared" si="1"/>
        <v>64.877750963904973</v>
      </c>
      <c r="J42" s="26">
        <f t="shared" si="2"/>
        <v>60.400303857417015</v>
      </c>
      <c r="K42" s="77">
        <f t="shared" si="3"/>
        <v>1.261027235358654</v>
      </c>
      <c r="L42" s="77">
        <f t="shared" si="4"/>
        <v>1.0741295460542313</v>
      </c>
    </row>
    <row r="43" spans="1:12" x14ac:dyDescent="0.25">
      <c r="A43" s="33"/>
      <c r="B43" s="33"/>
      <c r="C43" s="33"/>
      <c r="D43" s="33" t="s">
        <v>15</v>
      </c>
      <c r="E43" s="76">
        <f>'[6]Acute Inhalation Exposure'!$M$23</f>
        <v>0.36950543028903743</v>
      </c>
      <c r="F43" s="76">
        <f>'[6]Acute Inhalation Exposure'!$N$23</f>
        <v>0.25190882322938735</v>
      </c>
      <c r="G43" s="34">
        <v>3.785613851690111E-2</v>
      </c>
      <c r="H43" s="78">
        <f t="shared" si="0"/>
        <v>714.4685256546619</v>
      </c>
      <c r="I43" s="26">
        <f t="shared" si="1"/>
        <v>349.33274218770612</v>
      </c>
      <c r="J43" s="26">
        <f t="shared" si="2"/>
        <v>290.57374658244612</v>
      </c>
      <c r="K43" s="77">
        <f t="shared" si="3"/>
        <v>2.458819952104454</v>
      </c>
      <c r="L43" s="77">
        <f t="shared" si="4"/>
        <v>1.2022171524315186</v>
      </c>
    </row>
    <row r="44" spans="1:12" x14ac:dyDescent="0.25">
      <c r="A44" s="33" t="s">
        <v>45</v>
      </c>
      <c r="B44" s="33" t="s">
        <v>17</v>
      </c>
      <c r="C44" s="33" t="s">
        <v>47</v>
      </c>
      <c r="D44" s="33" t="s">
        <v>13</v>
      </c>
      <c r="E44" s="76">
        <f>'[6]Acute Inhalation Exposure'!$M$27</f>
        <v>28.923956855595648</v>
      </c>
      <c r="F44" s="76">
        <f>'[6]Acute Inhalation Exposure'!$N$27</f>
        <v>11.31890080460346</v>
      </c>
      <c r="G44" s="34">
        <v>1.5197457228851985</v>
      </c>
      <c r="H44" s="78">
        <f t="shared" si="0"/>
        <v>9.1273818903144424</v>
      </c>
      <c r="I44" s="26">
        <f t="shared" si="1"/>
        <v>7.7746065204679509</v>
      </c>
      <c r="J44" s="26">
        <f t="shared" si="2"/>
        <v>7.2380529415912953</v>
      </c>
      <c r="K44" s="77">
        <f t="shared" si="3"/>
        <v>1.2610272353586538</v>
      </c>
      <c r="L44" s="77">
        <f t="shared" si="4"/>
        <v>1.0741295460542313</v>
      </c>
    </row>
    <row r="45" spans="1:12" x14ac:dyDescent="0.25">
      <c r="A45" s="33"/>
      <c r="B45" s="33"/>
      <c r="C45" s="33"/>
      <c r="D45" s="33" t="s">
        <v>15</v>
      </c>
      <c r="E45" s="76">
        <f>'[6]Acute Inhalation Exposure'!$M$30</f>
        <v>3.0834591079292086</v>
      </c>
      <c r="F45" s="76">
        <f>'[6]Acute Inhalation Exposure'!$N$30</f>
        <v>2.1021356972935084</v>
      </c>
      <c r="G45" s="34">
        <v>0.31590294900310584</v>
      </c>
      <c r="H45" s="78">
        <f t="shared" si="0"/>
        <v>85.618129107376845</v>
      </c>
      <c r="I45" s="26">
        <f t="shared" si="1"/>
        <v>41.862188113402794</v>
      </c>
      <c r="J45" s="26">
        <f t="shared" si="2"/>
        <v>34.820820871450152</v>
      </c>
      <c r="K45" s="77">
        <f t="shared" si="3"/>
        <v>2.4588199521044545</v>
      </c>
      <c r="L45" s="77">
        <f t="shared" si="4"/>
        <v>1.2022171524315186</v>
      </c>
    </row>
    <row r="46" spans="1:12" x14ac:dyDescent="0.25">
      <c r="A46" s="33" t="s">
        <v>45</v>
      </c>
      <c r="B46" s="33" t="s">
        <v>21</v>
      </c>
      <c r="C46" s="33" t="s">
        <v>48</v>
      </c>
      <c r="D46" s="33" t="s">
        <v>13</v>
      </c>
      <c r="E46" s="76">
        <f>'[6]Acute Inhalation Exposure'!$M$34</f>
        <v>500.01394010489417</v>
      </c>
      <c r="F46" s="76">
        <f>'[6]Acute Inhalation Exposure'!$N$34</f>
        <v>195.67198973577925</v>
      </c>
      <c r="G46" s="34">
        <v>26.272133188802595</v>
      </c>
      <c r="H46" s="78">
        <f t="shared" si="0"/>
        <v>0.52798527965963793</v>
      </c>
      <c r="I46" s="26">
        <f t="shared" si="1"/>
        <v>0.44973222850561589</v>
      </c>
      <c r="J46" s="26">
        <f t="shared" si="2"/>
        <v>0.41869458870923709</v>
      </c>
      <c r="K46" s="77">
        <f t="shared" si="3"/>
        <v>1.261027235358654</v>
      </c>
      <c r="L46" s="77">
        <f t="shared" si="4"/>
        <v>1.0741295460542313</v>
      </c>
    </row>
    <row r="47" spans="1:12" x14ac:dyDescent="0.25">
      <c r="A47" s="33"/>
      <c r="B47" s="33"/>
      <c r="C47" s="33"/>
      <c r="D47" s="33" t="s">
        <v>15</v>
      </c>
      <c r="E47" s="76">
        <f>'[6]Acute Inhalation Exposure'!$M$37</f>
        <v>53.304343710834068</v>
      </c>
      <c r="F47" s="76">
        <f>'[6]Acute Inhalation Exposure'!$N$37</f>
        <v>36.340019378625591</v>
      </c>
      <c r="G47" s="34">
        <v>5.4610743270846829</v>
      </c>
      <c r="H47" s="78">
        <f t="shared" si="0"/>
        <v>4.9526920626234476</v>
      </c>
      <c r="I47" s="26">
        <f t="shared" si="1"/>
        <v>2.4215727317900027</v>
      </c>
      <c r="J47" s="26">
        <f t="shared" si="2"/>
        <v>2.0142556832534808</v>
      </c>
      <c r="K47" s="77">
        <f t="shared" si="3"/>
        <v>2.458819952104454</v>
      </c>
      <c r="L47" s="77">
        <f t="shared" si="4"/>
        <v>1.2022171524315186</v>
      </c>
    </row>
    <row r="48" spans="1:12" x14ac:dyDescent="0.25">
      <c r="A48" s="33" t="s">
        <v>45</v>
      </c>
      <c r="B48" s="33" t="s">
        <v>23</v>
      </c>
      <c r="C48" s="33" t="s">
        <v>49</v>
      </c>
      <c r="D48" s="33" t="s">
        <v>13</v>
      </c>
      <c r="E48" s="76">
        <f>'[6]Acute Inhalation Exposure'!$M$41</f>
        <v>10.282745543290959</v>
      </c>
      <c r="F48" s="76">
        <f>'[6]Acute Inhalation Exposure'!$N$42</f>
        <v>4.0239783714437376</v>
      </c>
      <c r="G48" s="34">
        <v>0.54028425768136334</v>
      </c>
      <c r="H48" s="78">
        <f t="shared" si="0"/>
        <v>25.674076917350973</v>
      </c>
      <c r="I48" s="26">
        <f t="shared" si="1"/>
        <v>21.868904819293807</v>
      </c>
      <c r="J48" s="26">
        <f t="shared" si="2"/>
        <v>20.359652985646182</v>
      </c>
      <c r="K48" s="77">
        <f t="shared" si="3"/>
        <v>1.261027235358654</v>
      </c>
      <c r="L48" s="77">
        <f t="shared" si="4"/>
        <v>1.0741295460542313</v>
      </c>
    </row>
    <row r="49" spans="1:12" x14ac:dyDescent="0.25">
      <c r="A49" s="33"/>
      <c r="B49" s="33"/>
      <c r="C49" s="33"/>
      <c r="D49" s="33" t="s">
        <v>15</v>
      </c>
      <c r="E49" s="76">
        <f>'[6]Acute Inhalation Exposure'!$M$44</f>
        <v>1.0961994431908111</v>
      </c>
      <c r="F49" s="76">
        <f>'[6]Acute Inhalation Exposure'!$N$45</f>
        <v>0.74732950891384919</v>
      </c>
      <c r="G49" s="34">
        <v>0.11230654426680663</v>
      </c>
      <c r="H49" s="78">
        <f t="shared" si="0"/>
        <v>240.8320872993242</v>
      </c>
      <c r="I49" s="26">
        <f t="shared" si="1"/>
        <v>117.75260972619307</v>
      </c>
      <c r="J49" s="26">
        <f t="shared" si="2"/>
        <v>97.946206713184083</v>
      </c>
      <c r="K49" s="77">
        <f t="shared" si="3"/>
        <v>2.4588199521044536</v>
      </c>
      <c r="L49" s="77">
        <f t="shared" si="4"/>
        <v>1.2022171524315188</v>
      </c>
    </row>
    <row r="50" spans="1:12" x14ac:dyDescent="0.25">
      <c r="A50" s="33" t="s">
        <v>45</v>
      </c>
      <c r="B50" s="33" t="s">
        <v>25</v>
      </c>
      <c r="C50" s="33" t="s">
        <v>50</v>
      </c>
      <c r="D50" s="33" t="s">
        <v>13</v>
      </c>
      <c r="E50" s="76">
        <f>'[6]Acute Inhalation Exposure'!$M$48</f>
        <v>85.807738671600418</v>
      </c>
      <c r="F50" s="76">
        <f>'[6]Acute Inhalation Exposure'!$N$49</f>
        <v>33.579405720323599</v>
      </c>
      <c r="G50" s="34">
        <v>4.5085789778927561</v>
      </c>
      <c r="H50" s="78">
        <f t="shared" si="0"/>
        <v>3.0766455810048687</v>
      </c>
      <c r="I50" s="26">
        <f t="shared" si="1"/>
        <v>2.6206538833038038</v>
      </c>
      <c r="J50" s="26">
        <f t="shared" si="2"/>
        <v>2.439793126379088</v>
      </c>
      <c r="K50" s="77">
        <f t="shared" si="3"/>
        <v>1.261027235358654</v>
      </c>
      <c r="L50" s="77">
        <f t="shared" si="4"/>
        <v>1.0741295460542315</v>
      </c>
    </row>
    <row r="51" spans="1:12" x14ac:dyDescent="0.25">
      <c r="A51" s="33"/>
      <c r="B51" s="33"/>
      <c r="C51" s="33"/>
      <c r="D51" s="33" t="s">
        <v>15</v>
      </c>
      <c r="E51" s="76">
        <f>'[6]Acute Inhalation Exposure'!$M$51</f>
        <v>9.1475953535233199</v>
      </c>
      <c r="F51" s="76">
        <f>'[6]Acute Inhalation Exposure'!$N$52</f>
        <v>6.2363359019707412</v>
      </c>
      <c r="G51" s="34">
        <v>0.93717874870921392</v>
      </c>
      <c r="H51" s="78">
        <f t="shared" si="0"/>
        <v>28.860043519340508</v>
      </c>
      <c r="I51" s="26">
        <f t="shared" si="1"/>
        <v>14.110849925866111</v>
      </c>
      <c r="J51" s="26">
        <f t="shared" si="2"/>
        <v>11.737355349927018</v>
      </c>
      <c r="K51" s="77">
        <f t="shared" si="3"/>
        <v>2.458819952104454</v>
      </c>
      <c r="L51" s="77">
        <f t="shared" si="4"/>
        <v>1.2022171524315186</v>
      </c>
    </row>
    <row r="52" spans="1:12" x14ac:dyDescent="0.25">
      <c r="A52" s="33" t="s">
        <v>45</v>
      </c>
      <c r="B52" s="33" t="s">
        <v>27</v>
      </c>
      <c r="C52" s="33" t="s">
        <v>51</v>
      </c>
      <c r="D52" s="33" t="s">
        <v>13</v>
      </c>
      <c r="E52" s="76">
        <f>'[6]Acute Inhalation Exposure'!$M$55</f>
        <v>1483.3746889778529</v>
      </c>
      <c r="F52" s="76">
        <f>'[6]Acute Inhalation Exposure'!$N$55</f>
        <v>580.49356954947848</v>
      </c>
      <c r="G52" s="34">
        <v>77.940661793447703</v>
      </c>
      <c r="H52" s="78">
        <f t="shared" si="0"/>
        <v>0.17797256617740603</v>
      </c>
      <c r="I52" s="26">
        <f t="shared" si="1"/>
        <v>0.15159513320414017</v>
      </c>
      <c r="J52" s="26">
        <f t="shared" si="2"/>
        <v>0.14113300743007992</v>
      </c>
      <c r="K52" s="77">
        <f t="shared" si="3"/>
        <v>1.2610272353586538</v>
      </c>
      <c r="L52" s="77">
        <f t="shared" si="4"/>
        <v>1.0741295460542311</v>
      </c>
    </row>
    <row r="53" spans="1:12" x14ac:dyDescent="0.25">
      <c r="A53" s="33"/>
      <c r="B53" s="33"/>
      <c r="C53" s="33"/>
      <c r="D53" s="33" t="s">
        <v>15</v>
      </c>
      <c r="E53" s="76">
        <f>'[6]Acute Inhalation Exposure'!$M$58</f>
        <v>158.13621967547442</v>
      </c>
      <c r="F53" s="76">
        <f>'[6]Acute Inhalation Exposure'!$N$58</f>
        <v>107.80872415658925</v>
      </c>
      <c r="G53" s="34">
        <v>16.201187170351226</v>
      </c>
      <c r="H53" s="78">
        <f t="shared" si="0"/>
        <v>1.669446762682061</v>
      </c>
      <c r="I53" s="26">
        <f t="shared" si="1"/>
        <v>0.81626047138988855</v>
      </c>
      <c r="J53" s="26">
        <f t="shared" si="2"/>
        <v>0.67896258986072378</v>
      </c>
      <c r="K53" s="77">
        <f t="shared" si="3"/>
        <v>2.458819952104454</v>
      </c>
      <c r="L53" s="77">
        <f t="shared" si="4"/>
        <v>1.2022171524315188</v>
      </c>
    </row>
    <row r="54" spans="1:12" x14ac:dyDescent="0.25">
      <c r="A54" s="33" t="s">
        <v>45</v>
      </c>
      <c r="B54" s="33" t="s">
        <v>29</v>
      </c>
      <c r="C54" s="33" t="s">
        <v>52</v>
      </c>
      <c r="D54" s="33" t="s">
        <v>13</v>
      </c>
      <c r="E54" s="76">
        <f>'[6]Acute Inhalation Exposure'!$M$62</f>
        <v>11.55364667785501</v>
      </c>
      <c r="F54" s="76">
        <f>'[6]Acute Inhalation Exposure'!$N$62</f>
        <v>4.5213240128581313</v>
      </c>
      <c r="G54" s="34">
        <v>0.60706096368692508</v>
      </c>
      <c r="H54" s="78">
        <f t="shared" si="0"/>
        <v>22.849928456442367</v>
      </c>
      <c r="I54" s="26">
        <f t="shared" si="1"/>
        <v>19.463325289171493</v>
      </c>
      <c r="J54" s="26">
        <f t="shared" si="2"/>
        <v>18.120091157225101</v>
      </c>
      <c r="K54" s="77">
        <f t="shared" si="3"/>
        <v>1.2610272353586542</v>
      </c>
      <c r="L54" s="77">
        <f t="shared" si="4"/>
        <v>1.0741295460542315</v>
      </c>
    </row>
    <row r="55" spans="1:12" x14ac:dyDescent="0.25">
      <c r="A55" s="33"/>
      <c r="B55" s="33"/>
      <c r="C55" s="33"/>
      <c r="D55" s="33" t="s">
        <v>15</v>
      </c>
      <c r="E55" s="76">
        <f>'[6]Acute Inhalation Exposure'!$M$65</f>
        <v>1.2316847676301246</v>
      </c>
      <c r="F55" s="76">
        <f>'[6]Acute Inhalation Exposure'!$N$65</f>
        <v>0.83969607743129115</v>
      </c>
      <c r="G55" s="34">
        <v>0.12618712838967036</v>
      </c>
      <c r="H55" s="78">
        <f t="shared" si="0"/>
        <v>214.34055769639861</v>
      </c>
      <c r="I55" s="26">
        <f t="shared" si="1"/>
        <v>104.79982265631183</v>
      </c>
      <c r="J55" s="26">
        <f t="shared" si="2"/>
        <v>87.172123974733836</v>
      </c>
      <c r="K55" s="77">
        <f t="shared" si="3"/>
        <v>2.4588199521044545</v>
      </c>
      <c r="L55" s="77">
        <f t="shared" si="4"/>
        <v>1.2022171524315186</v>
      </c>
    </row>
    <row r="56" spans="1:12" x14ac:dyDescent="0.25">
      <c r="A56" s="33" t="s">
        <v>45</v>
      </c>
      <c r="B56" s="33" t="s">
        <v>31</v>
      </c>
      <c r="C56" s="33" t="s">
        <v>53</v>
      </c>
      <c r="D56" s="33" t="s">
        <v>13</v>
      </c>
      <c r="E56" s="76">
        <f>'[6]Acute Inhalation Exposure'!$M$69</f>
        <v>96.41318951865216</v>
      </c>
      <c r="F56" s="76">
        <f>'[6]Acute Inhalation Exposure'!$N$69</f>
        <v>37.7296693486782</v>
      </c>
      <c r="G56" s="34">
        <v>5.0658190762839954</v>
      </c>
      <c r="H56" s="78">
        <f t="shared" si="0"/>
        <v>2.7382145670943334</v>
      </c>
      <c r="I56" s="26">
        <f t="shared" si="1"/>
        <v>2.3323819561403853</v>
      </c>
      <c r="J56" s="26">
        <f t="shared" si="2"/>
        <v>2.1714158824773881</v>
      </c>
      <c r="K56" s="77">
        <f t="shared" si="3"/>
        <v>1.2610272353586542</v>
      </c>
      <c r="L56" s="77">
        <f t="shared" si="4"/>
        <v>1.0741295460542315</v>
      </c>
    </row>
    <row r="57" spans="1:12" x14ac:dyDescent="0.25">
      <c r="A57" s="33"/>
      <c r="B57" s="33"/>
      <c r="C57" s="33"/>
      <c r="D57" s="33" t="s">
        <v>15</v>
      </c>
      <c r="E57" s="76">
        <f>'[6]Acute Inhalation Exposure'!$M$72</f>
        <v>10.278197026430696</v>
      </c>
      <c r="F57" s="76">
        <f>'[6]Acute Inhalation Exposure'!$N$72</f>
        <v>7.0071189909783618</v>
      </c>
      <c r="G57" s="34">
        <v>1.0530098300103528</v>
      </c>
      <c r="H57" s="78">
        <f t="shared" si="0"/>
        <v>25.685438732213051</v>
      </c>
      <c r="I57" s="26">
        <f t="shared" si="1"/>
        <v>12.558656434020838</v>
      </c>
      <c r="J57" s="26">
        <f t="shared" si="2"/>
        <v>10.446246261435045</v>
      </c>
      <c r="K57" s="77">
        <f t="shared" si="3"/>
        <v>2.458819952104454</v>
      </c>
      <c r="L57" s="77">
        <f t="shared" si="4"/>
        <v>1.2022171524315188</v>
      </c>
    </row>
    <row r="58" spans="1:12" x14ac:dyDescent="0.25">
      <c r="A58" s="33" t="s">
        <v>45</v>
      </c>
      <c r="B58" s="33" t="s">
        <v>33</v>
      </c>
      <c r="C58" s="33" t="s">
        <v>54</v>
      </c>
      <c r="D58" s="33" t="s">
        <v>13</v>
      </c>
      <c r="E58" s="76">
        <f>'[6]Acute Inhalation Exposure'!$M$76</f>
        <v>1666.7131336829807</v>
      </c>
      <c r="F58" s="76">
        <f>'[6]Acute Inhalation Exposure'!$N$76</f>
        <v>652.23996578593085</v>
      </c>
      <c r="G58" s="34">
        <v>87.573777296008657</v>
      </c>
      <c r="H58" s="78">
        <f t="shared" si="0"/>
        <v>0.15839558389789138</v>
      </c>
      <c r="I58" s="26">
        <f t="shared" si="1"/>
        <v>0.13491966855168477</v>
      </c>
      <c r="J58" s="26">
        <f t="shared" si="2"/>
        <v>0.12560837661277111</v>
      </c>
      <c r="K58" s="77">
        <f t="shared" si="3"/>
        <v>1.2610272353586542</v>
      </c>
      <c r="L58" s="77">
        <f t="shared" si="4"/>
        <v>1.0741295460542315</v>
      </c>
    </row>
    <row r="59" spans="1:12" x14ac:dyDescent="0.25">
      <c r="A59" s="33"/>
      <c r="B59" s="33"/>
      <c r="C59" s="33"/>
      <c r="D59" s="33" t="s">
        <v>15</v>
      </c>
      <c r="E59" s="76">
        <f>'[6]Acute Inhalation Exposure'!$M$79</f>
        <v>177.68114570278024</v>
      </c>
      <c r="F59" s="76">
        <f>'[6]Acute Inhalation Exposure'!$N$79</f>
        <v>121.13339792875196</v>
      </c>
      <c r="G59" s="34">
        <v>18.203581090282277</v>
      </c>
      <c r="H59" s="78">
        <f t="shared" si="0"/>
        <v>1.4858076187870344</v>
      </c>
      <c r="I59" s="26">
        <f t="shared" si="1"/>
        <v>0.7264718195370008</v>
      </c>
      <c r="J59" s="26">
        <f t="shared" si="2"/>
        <v>0.60427670497604413</v>
      </c>
      <c r="K59" s="77">
        <f t="shared" si="3"/>
        <v>2.4588199521044545</v>
      </c>
      <c r="L59" s="77">
        <f t="shared" si="4"/>
        <v>1.2022171524315188</v>
      </c>
    </row>
  </sheetData>
  <sheetProtection algorithmName="SHA-512" hashValue="sjoW/pwnSW4H1PZiBe1cyjIgqndj4x0mizpSk3rPV4yrOI8jSLMpeqXGzg54kzo3NgbcMfTh18yOpxdfSD0W9A==" saltValue="Gq0XeNZb7U9fgL9x4wvraA==" spinCount="100000" sheet="1" objects="1" scenarios="1"/>
  <mergeCells count="11">
    <mergeCell ref="K2:K3"/>
    <mergeCell ref="L2:L3"/>
    <mergeCell ref="A1:J1"/>
    <mergeCell ref="K1:T1"/>
    <mergeCell ref="A2:A4"/>
    <mergeCell ref="B2:B4"/>
    <mergeCell ref="C2:C4"/>
    <mergeCell ref="D2:D4"/>
    <mergeCell ref="E2:E4"/>
    <mergeCell ref="F2:F4"/>
    <mergeCell ref="G2:G4"/>
  </mergeCells>
  <conditionalFormatting sqref="J6:J59">
    <cfRule type="cellIs" dxfId="3" priority="2" operator="lessThan">
      <formula>$I$5</formula>
    </cfRule>
  </conditionalFormatting>
  <conditionalFormatting sqref="H6:I59">
    <cfRule type="cellIs" dxfId="2" priority="1" operator="lessThan">
      <formula>$H$5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3EE5E-4921-43CB-AF20-C7A33458D078}">
  <dimension ref="A1:L60"/>
  <sheetViews>
    <sheetView workbookViewId="0">
      <selection activeCell="O2" sqref="O2"/>
    </sheetView>
  </sheetViews>
  <sheetFormatPr defaultRowHeight="15" x14ac:dyDescent="0.25"/>
  <cols>
    <col min="1" max="1" width="12.85546875" style="6" customWidth="1"/>
    <col min="2" max="2" width="9.140625" style="6"/>
    <col min="3" max="3" width="15.85546875" style="6" customWidth="1"/>
    <col min="4" max="6" width="9.140625" style="6"/>
    <col min="7" max="7" width="9.5703125" style="12" customWidth="1"/>
    <col min="8" max="8" width="14.5703125" style="6" customWidth="1"/>
    <col min="9" max="9" width="15.5703125" style="6" customWidth="1"/>
    <col min="10" max="10" width="15.7109375" style="6" customWidth="1"/>
    <col min="11" max="11" width="12.5703125" style="6" customWidth="1"/>
    <col min="12" max="12" width="11.42578125" style="6" customWidth="1"/>
    <col min="13" max="16384" width="9.140625" style="6"/>
  </cols>
  <sheetData>
    <row r="1" spans="1:12" ht="21" customHeight="1" x14ac:dyDescent="0.25">
      <c r="A1" s="85" t="s">
        <v>141</v>
      </c>
      <c r="B1" s="85"/>
      <c r="C1" s="85"/>
      <c r="D1" s="85"/>
      <c r="E1" s="85"/>
      <c r="F1" s="85"/>
      <c r="G1" s="85"/>
      <c r="H1" s="85"/>
      <c r="I1" s="85"/>
    </row>
    <row r="2" spans="1:12" ht="18.75" customHeight="1" x14ac:dyDescent="0.25">
      <c r="A2" s="85"/>
      <c r="B2" s="85"/>
      <c r="C2" s="85"/>
      <c r="D2" s="85"/>
      <c r="E2" s="85"/>
      <c r="F2" s="85"/>
      <c r="G2" s="85"/>
      <c r="H2" s="85"/>
      <c r="I2" s="85"/>
    </row>
    <row r="3" spans="1:12" ht="45" customHeight="1" x14ac:dyDescent="0.25">
      <c r="A3" s="86" t="s">
        <v>2</v>
      </c>
      <c r="B3" s="86" t="s">
        <v>3</v>
      </c>
      <c r="C3" s="86" t="s">
        <v>4</v>
      </c>
      <c r="D3" s="86" t="s">
        <v>5</v>
      </c>
      <c r="E3" s="88" t="s">
        <v>72</v>
      </c>
      <c r="F3" s="88" t="s">
        <v>73</v>
      </c>
      <c r="G3" s="88" t="s">
        <v>6</v>
      </c>
      <c r="H3" s="72" t="s">
        <v>74</v>
      </c>
      <c r="I3" s="72" t="s">
        <v>75</v>
      </c>
      <c r="J3" s="19" t="s">
        <v>76</v>
      </c>
      <c r="K3" s="123" t="s">
        <v>77</v>
      </c>
      <c r="L3" s="123" t="s">
        <v>78</v>
      </c>
    </row>
    <row r="4" spans="1:12" ht="15" customHeight="1" x14ac:dyDescent="0.25">
      <c r="A4" s="87"/>
      <c r="B4" s="87"/>
      <c r="C4" s="87"/>
      <c r="D4" s="87"/>
      <c r="E4" s="89"/>
      <c r="F4" s="89"/>
      <c r="G4" s="89"/>
      <c r="H4" s="20">
        <v>11</v>
      </c>
      <c r="I4" s="20">
        <v>11</v>
      </c>
      <c r="J4" s="21">
        <v>11</v>
      </c>
      <c r="K4" s="124"/>
      <c r="L4" s="124"/>
    </row>
    <row r="5" spans="1:12" ht="12" customHeight="1" x14ac:dyDescent="0.25">
      <c r="A5" s="87"/>
      <c r="B5" s="87"/>
      <c r="C5" s="87"/>
      <c r="D5" s="87"/>
      <c r="E5" s="89"/>
      <c r="F5" s="89"/>
      <c r="G5" s="89"/>
      <c r="H5" s="20" t="s">
        <v>9</v>
      </c>
      <c r="I5" s="20" t="s">
        <v>9</v>
      </c>
      <c r="J5" s="20" t="s">
        <v>9</v>
      </c>
      <c r="K5" s="124"/>
      <c r="L5" s="124"/>
    </row>
    <row r="6" spans="1:12" ht="15" customHeight="1" x14ac:dyDescent="0.25">
      <c r="A6" s="22"/>
      <c r="B6" s="22"/>
      <c r="C6" s="22"/>
      <c r="D6" s="22"/>
      <c r="E6" s="22"/>
      <c r="F6" s="22"/>
      <c r="G6" s="32"/>
      <c r="H6" s="24">
        <v>10</v>
      </c>
      <c r="I6" s="24">
        <v>10</v>
      </c>
      <c r="J6" s="24">
        <v>10</v>
      </c>
      <c r="K6" s="75"/>
      <c r="L6" s="75"/>
    </row>
    <row r="7" spans="1:12" x14ac:dyDescent="0.25">
      <c r="A7" s="33" t="s">
        <v>10</v>
      </c>
      <c r="B7" s="33" t="s">
        <v>11</v>
      </c>
      <c r="C7" s="33" t="s">
        <v>12</v>
      </c>
      <c r="D7" s="33" t="s">
        <v>13</v>
      </c>
      <c r="E7" s="76">
        <v>6.7119694768791238E-3</v>
      </c>
      <c r="F7" s="76">
        <v>6.4293784232296539E-3</v>
      </c>
      <c r="G7" s="76">
        <v>1.4308981820258455E-3</v>
      </c>
      <c r="H7" s="78">
        <f>$H$4/(E7*(1/24))</f>
        <v>39332.717603887642</v>
      </c>
      <c r="I7" s="26">
        <f>$I$4/(F7*3/24)</f>
        <v>13687.170704099753</v>
      </c>
      <c r="J7" s="26">
        <f>$J$4/G7</f>
        <v>7687.4791918642004</v>
      </c>
      <c r="K7" s="77">
        <f>H7/J7</f>
        <v>5.1164649194126177</v>
      </c>
      <c r="L7" s="77">
        <f>I7/J7</f>
        <v>1.7804497888703408</v>
      </c>
    </row>
    <row r="8" spans="1:12" x14ac:dyDescent="0.25">
      <c r="A8" s="33"/>
      <c r="B8" s="33"/>
      <c r="C8" s="33"/>
      <c r="D8" s="33" t="s">
        <v>15</v>
      </c>
      <c r="E8" s="76">
        <v>3.9458625227129923E-3</v>
      </c>
      <c r="F8" s="76">
        <v>1.3152875075709974E-3</v>
      </c>
      <c r="G8" s="76">
        <v>2.2570155140085754E-4</v>
      </c>
      <c r="H8" s="78">
        <f t="shared" ref="H8:H60" si="0">$H$4/(E8*(1/24))</f>
        <v>66905.524072462067</v>
      </c>
      <c r="I8" s="26">
        <f t="shared" ref="I8:I60" si="1">$I$4/(F8*3/24)</f>
        <v>66905.524072462067</v>
      </c>
      <c r="J8" s="26">
        <f t="shared" ref="J8:J60" si="2">$J$4/G8</f>
        <v>48736.926847540519</v>
      </c>
      <c r="K8" s="77">
        <f t="shared" ref="K8:K60" si="3">H8/J8</f>
        <v>1.3727891436765554</v>
      </c>
      <c r="L8" s="77">
        <f t="shared" ref="L8:L60" si="4">I8/J8</f>
        <v>1.3727891436765554</v>
      </c>
    </row>
    <row r="9" spans="1:12" x14ac:dyDescent="0.25">
      <c r="A9" s="33" t="s">
        <v>10</v>
      </c>
      <c r="B9" s="33" t="s">
        <v>17</v>
      </c>
      <c r="C9" s="33" t="s">
        <v>18</v>
      </c>
      <c r="D9" s="33" t="s">
        <v>13</v>
      </c>
      <c r="E9" s="76">
        <v>5.7234610822947833E-2</v>
      </c>
      <c r="F9" s="76">
        <v>5.4824887561632493E-2</v>
      </c>
      <c r="G9" s="76">
        <v>1.2201619935493594E-2</v>
      </c>
      <c r="H9" s="78">
        <f t="shared" si="0"/>
        <v>4612.5936073308803</v>
      </c>
      <c r="I9" s="26">
        <f t="shared" si="1"/>
        <v>1605.1104509986098</v>
      </c>
      <c r="J9" s="26">
        <f t="shared" si="2"/>
        <v>901.51963904414265</v>
      </c>
      <c r="K9" s="77">
        <f t="shared" si="3"/>
        <v>5.1164649194126159</v>
      </c>
      <c r="L9" s="77">
        <f t="shared" si="4"/>
        <v>1.780449788870341</v>
      </c>
    </row>
    <row r="10" spans="1:12" x14ac:dyDescent="0.25">
      <c r="A10" s="33"/>
      <c r="B10" s="33"/>
      <c r="C10" s="33"/>
      <c r="D10" s="33" t="s">
        <v>15</v>
      </c>
      <c r="E10" s="76">
        <v>3.3647338031897976E-2</v>
      </c>
      <c r="F10" s="76">
        <v>1.1215779343965991E-2</v>
      </c>
      <c r="G10" s="76">
        <v>1.9246125151585335E-3</v>
      </c>
      <c r="H10" s="78">
        <f t="shared" si="0"/>
        <v>7846.0887381261973</v>
      </c>
      <c r="I10" s="26">
        <f t="shared" si="1"/>
        <v>7846.0887381261973</v>
      </c>
      <c r="J10" s="26">
        <f t="shared" si="2"/>
        <v>5715.4361791593738</v>
      </c>
      <c r="K10" s="77">
        <f t="shared" si="3"/>
        <v>1.3727891436765549</v>
      </c>
      <c r="L10" s="77">
        <f t="shared" si="4"/>
        <v>1.3727891436765549</v>
      </c>
    </row>
    <row r="11" spans="1:12" x14ac:dyDescent="0.25">
      <c r="A11" s="33" t="s">
        <v>10</v>
      </c>
      <c r="B11" s="33" t="s">
        <v>21</v>
      </c>
      <c r="C11" s="33" t="s">
        <v>22</v>
      </c>
      <c r="D11" s="33" t="s">
        <v>13</v>
      </c>
      <c r="E11" s="76">
        <v>1.200877530287398</v>
      </c>
      <c r="F11" s="76">
        <v>1.1503175198825712</v>
      </c>
      <c r="G11" s="76">
        <v>0.25601032317609729</v>
      </c>
      <c r="H11" s="78">
        <f t="shared" si="0"/>
        <v>219.8392370093049</v>
      </c>
      <c r="I11" s="26">
        <f t="shared" si="1"/>
        <v>76.50061698528539</v>
      </c>
      <c r="J11" s="26">
        <f t="shared" si="2"/>
        <v>42.967017359036824</v>
      </c>
      <c r="K11" s="77">
        <f t="shared" si="3"/>
        <v>5.1164649194126177</v>
      </c>
      <c r="L11" s="77">
        <f t="shared" si="4"/>
        <v>1.780449788870341</v>
      </c>
    </row>
    <row r="12" spans="1:12" x14ac:dyDescent="0.25">
      <c r="A12" s="33"/>
      <c r="B12" s="33"/>
      <c r="C12" s="33"/>
      <c r="D12" s="33" t="s">
        <v>15</v>
      </c>
      <c r="E12" s="76">
        <v>0.70597723327735518</v>
      </c>
      <c r="F12" s="76">
        <v>0.23532574442578505</v>
      </c>
      <c r="G12" s="76">
        <v>4.0381578396915169E-2</v>
      </c>
      <c r="H12" s="78">
        <f t="shared" si="0"/>
        <v>373.94973599139155</v>
      </c>
      <c r="I12" s="26">
        <f t="shared" si="1"/>
        <v>373.94973599139155</v>
      </c>
      <c r="J12" s="26">
        <f t="shared" si="2"/>
        <v>272.40143740494085</v>
      </c>
      <c r="K12" s="77">
        <f t="shared" si="3"/>
        <v>1.3727891436765554</v>
      </c>
      <c r="L12" s="77">
        <f t="shared" si="4"/>
        <v>1.3727891436765554</v>
      </c>
    </row>
    <row r="13" spans="1:12" x14ac:dyDescent="0.25">
      <c r="A13" s="33" t="s">
        <v>10</v>
      </c>
      <c r="B13" s="33" t="s">
        <v>23</v>
      </c>
      <c r="C13" s="33" t="s">
        <v>24</v>
      </c>
      <c r="D13" s="33" t="s">
        <v>13</v>
      </c>
      <c r="E13" s="76">
        <v>7.4577438631990272E-3</v>
      </c>
      <c r="F13" s="76">
        <v>7.1437538035885048E-3</v>
      </c>
      <c r="G13" s="76">
        <v>1.5898868689176063E-3</v>
      </c>
      <c r="H13" s="78">
        <f t="shared" si="0"/>
        <v>35399.44584349887</v>
      </c>
      <c r="I13" s="26">
        <f t="shared" si="1"/>
        <v>12318.45363368978</v>
      </c>
      <c r="J13" s="26">
        <f t="shared" si="2"/>
        <v>6918.7312726777791</v>
      </c>
      <c r="K13" s="77">
        <f t="shared" si="3"/>
        <v>5.1164649194126177</v>
      </c>
      <c r="L13" s="77">
        <f t="shared" si="4"/>
        <v>1.7804497888703414</v>
      </c>
    </row>
    <row r="14" spans="1:12" x14ac:dyDescent="0.25">
      <c r="A14" s="33"/>
      <c r="B14" s="33"/>
      <c r="C14" s="33"/>
      <c r="D14" s="33" t="s">
        <v>15</v>
      </c>
      <c r="E14" s="76">
        <v>4.3842916919033257E-3</v>
      </c>
      <c r="F14" s="76">
        <v>1.4614305639677751E-3</v>
      </c>
      <c r="G14" s="76">
        <v>2.5077950155650837E-4</v>
      </c>
      <c r="H14" s="78">
        <f t="shared" si="0"/>
        <v>60214.971665215853</v>
      </c>
      <c r="I14" s="26">
        <f t="shared" si="1"/>
        <v>60214.971665215853</v>
      </c>
      <c r="J14" s="26">
        <f t="shared" si="2"/>
        <v>43863.234162786466</v>
      </c>
      <c r="K14" s="77">
        <f t="shared" si="3"/>
        <v>1.3727891436765551</v>
      </c>
      <c r="L14" s="77">
        <f t="shared" si="4"/>
        <v>1.3727891436765551</v>
      </c>
    </row>
    <row r="15" spans="1:12" x14ac:dyDescent="0.25">
      <c r="A15" s="33" t="s">
        <v>10</v>
      </c>
      <c r="B15" s="33" t="s">
        <v>25</v>
      </c>
      <c r="C15" s="33" t="s">
        <v>26</v>
      </c>
      <c r="D15" s="33" t="s">
        <v>13</v>
      </c>
      <c r="E15" s="76">
        <v>6.3594012025497609E-2</v>
      </c>
      <c r="F15" s="76">
        <v>6.0916541735147232E-2</v>
      </c>
      <c r="G15" s="76">
        <v>1.3557355483881775E-2</v>
      </c>
      <c r="H15" s="78">
        <f t="shared" si="0"/>
        <v>4151.3342465977921</v>
      </c>
      <c r="I15" s="26">
        <f t="shared" si="1"/>
        <v>1444.5994058987483</v>
      </c>
      <c r="J15" s="26">
        <f t="shared" si="2"/>
        <v>811.36767513972814</v>
      </c>
      <c r="K15" s="77">
        <f t="shared" si="3"/>
        <v>5.1164649194126177</v>
      </c>
      <c r="L15" s="77">
        <f t="shared" si="4"/>
        <v>1.7804497888703408</v>
      </c>
    </row>
    <row r="16" spans="1:12" x14ac:dyDescent="0.25">
      <c r="A16" s="33"/>
      <c r="B16" s="33"/>
      <c r="C16" s="33"/>
      <c r="D16" s="33" t="s">
        <v>15</v>
      </c>
      <c r="E16" s="76">
        <v>3.7385931146553315E-2</v>
      </c>
      <c r="F16" s="76">
        <v>1.2461977048851105E-2</v>
      </c>
      <c r="G16" s="76">
        <v>2.1384583501761491E-3</v>
      </c>
      <c r="H16" s="78">
        <f t="shared" si="0"/>
        <v>7061.4798643135764</v>
      </c>
      <c r="I16" s="26">
        <f t="shared" si="1"/>
        <v>7061.4798643135764</v>
      </c>
      <c r="J16" s="26">
        <f t="shared" si="2"/>
        <v>5143.8925612434341</v>
      </c>
      <c r="K16" s="77">
        <f t="shared" si="3"/>
        <v>1.3727891436765551</v>
      </c>
      <c r="L16" s="77">
        <f t="shared" si="4"/>
        <v>1.3727891436765551</v>
      </c>
    </row>
    <row r="17" spans="1:12" x14ac:dyDescent="0.25">
      <c r="A17" s="33" t="s">
        <v>10</v>
      </c>
      <c r="B17" s="33" t="s">
        <v>27</v>
      </c>
      <c r="C17" s="33" t="s">
        <v>28</v>
      </c>
      <c r="D17" s="33" t="s">
        <v>13</v>
      </c>
      <c r="E17" s="76">
        <v>1.3343083669859981</v>
      </c>
      <c r="F17" s="76">
        <v>1.2781305776473015</v>
      </c>
      <c r="G17" s="76">
        <v>0.28445591464010811</v>
      </c>
      <c r="H17" s="78">
        <f t="shared" si="0"/>
        <v>197.85531330837438</v>
      </c>
      <c r="I17" s="26">
        <f t="shared" si="1"/>
        <v>68.850555286756844</v>
      </c>
      <c r="J17" s="26">
        <f t="shared" si="2"/>
        <v>38.670315623133142</v>
      </c>
      <c r="K17" s="77">
        <f t="shared" si="3"/>
        <v>5.1164649194126168</v>
      </c>
      <c r="L17" s="77">
        <f t="shared" si="4"/>
        <v>1.7804497888703408</v>
      </c>
    </row>
    <row r="18" spans="1:12" x14ac:dyDescent="0.25">
      <c r="A18" s="33"/>
      <c r="B18" s="33"/>
      <c r="C18" s="33"/>
      <c r="D18" s="33" t="s">
        <v>15</v>
      </c>
      <c r="E18" s="76">
        <v>0.78441914808595037</v>
      </c>
      <c r="F18" s="76">
        <v>0.2614730493619834</v>
      </c>
      <c r="G18" s="76">
        <v>4.4868420441016861E-2</v>
      </c>
      <c r="H18" s="78">
        <f t="shared" si="0"/>
        <v>336.55476239225231</v>
      </c>
      <c r="I18" s="26">
        <f t="shared" si="1"/>
        <v>336.55476239225237</v>
      </c>
      <c r="J18" s="26">
        <f t="shared" si="2"/>
        <v>245.16129366444676</v>
      </c>
      <c r="K18" s="77">
        <f t="shared" si="3"/>
        <v>1.3727891436765551</v>
      </c>
      <c r="L18" s="77">
        <f t="shared" si="4"/>
        <v>1.3727891436765554</v>
      </c>
    </row>
    <row r="19" spans="1:12" x14ac:dyDescent="0.25">
      <c r="A19" s="33" t="s">
        <v>10</v>
      </c>
      <c r="B19" s="33" t="s">
        <v>29</v>
      </c>
      <c r="C19" s="33" t="s">
        <v>30</v>
      </c>
      <c r="D19" s="33" t="s">
        <v>13</v>
      </c>
      <c r="E19" s="76">
        <v>8.2035182495189297E-3</v>
      </c>
      <c r="F19" s="76">
        <v>7.858129183947354E-3</v>
      </c>
      <c r="G19" s="76">
        <v>1.7488755558093666E-3</v>
      </c>
      <c r="H19" s="78">
        <f t="shared" si="0"/>
        <v>32181.31440318079</v>
      </c>
      <c r="I19" s="26">
        <f t="shared" si="1"/>
        <v>11198.594212445256</v>
      </c>
      <c r="J19" s="26">
        <f t="shared" si="2"/>
        <v>6289.7557024343459</v>
      </c>
      <c r="K19" s="77">
        <f t="shared" si="3"/>
        <v>5.1164649194126159</v>
      </c>
      <c r="L19" s="77">
        <f t="shared" si="4"/>
        <v>1.7804497888703412</v>
      </c>
    </row>
    <row r="20" spans="1:12" x14ac:dyDescent="0.25">
      <c r="A20" s="33"/>
      <c r="B20" s="33"/>
      <c r="C20" s="33"/>
      <c r="D20" s="33" t="s">
        <v>15</v>
      </c>
      <c r="E20" s="76">
        <v>4.8227208610936573E-3</v>
      </c>
      <c r="F20" s="76">
        <v>1.6075736203645524E-3</v>
      </c>
      <c r="G20" s="76">
        <v>2.7585745171215923E-4</v>
      </c>
      <c r="H20" s="78">
        <f t="shared" si="0"/>
        <v>54740.883332014419</v>
      </c>
      <c r="I20" s="26">
        <f t="shared" si="1"/>
        <v>54740.883332014419</v>
      </c>
      <c r="J20" s="26">
        <f t="shared" si="2"/>
        <v>39875.66742071497</v>
      </c>
      <c r="K20" s="77">
        <f t="shared" si="3"/>
        <v>1.3727891436765554</v>
      </c>
      <c r="L20" s="77">
        <f t="shared" si="4"/>
        <v>1.3727891436765554</v>
      </c>
    </row>
    <row r="21" spans="1:12" x14ac:dyDescent="0.25">
      <c r="A21" s="33" t="s">
        <v>10</v>
      </c>
      <c r="B21" s="33" t="s">
        <v>31</v>
      </c>
      <c r="C21" s="33" t="s">
        <v>32</v>
      </c>
      <c r="D21" s="33" t="s">
        <v>13</v>
      </c>
      <c r="E21" s="76">
        <v>6.9953413228047365E-2</v>
      </c>
      <c r="F21" s="76">
        <v>6.7008195908661944E-2</v>
      </c>
      <c r="G21" s="76">
        <v>1.4913091032269952E-2</v>
      </c>
      <c r="H21" s="78">
        <f t="shared" si="0"/>
        <v>3773.9402241798107</v>
      </c>
      <c r="I21" s="26">
        <f t="shared" si="1"/>
        <v>1313.2721871806805</v>
      </c>
      <c r="J21" s="26">
        <f t="shared" si="2"/>
        <v>737.60697739975285</v>
      </c>
      <c r="K21" s="77">
        <f t="shared" si="3"/>
        <v>5.1164649194126177</v>
      </c>
      <c r="L21" s="77">
        <f t="shared" si="4"/>
        <v>1.7804497888703412</v>
      </c>
    </row>
    <row r="22" spans="1:12" x14ac:dyDescent="0.25">
      <c r="A22" s="33"/>
      <c r="B22" s="33"/>
      <c r="C22" s="33"/>
      <c r="D22" s="33" t="s">
        <v>15</v>
      </c>
      <c r="E22" s="76">
        <v>4.1124524261208641E-2</v>
      </c>
      <c r="F22" s="76">
        <v>1.3708174753736212E-2</v>
      </c>
      <c r="G22" s="76">
        <v>2.3523041851937635E-3</v>
      </c>
      <c r="H22" s="78">
        <f t="shared" si="0"/>
        <v>6419.5271493759801</v>
      </c>
      <c r="I22" s="26">
        <f t="shared" si="1"/>
        <v>6419.5271493759801</v>
      </c>
      <c r="J22" s="26">
        <f t="shared" si="2"/>
        <v>4676.2659647667597</v>
      </c>
      <c r="K22" s="77">
        <f t="shared" si="3"/>
        <v>1.3727891436765551</v>
      </c>
      <c r="L22" s="77">
        <f t="shared" si="4"/>
        <v>1.3727891436765551</v>
      </c>
    </row>
    <row r="23" spans="1:12" x14ac:dyDescent="0.25">
      <c r="A23" s="33" t="s">
        <v>10</v>
      </c>
      <c r="B23" s="33" t="s">
        <v>33</v>
      </c>
      <c r="C23" s="33" t="s">
        <v>34</v>
      </c>
      <c r="D23" s="33" t="s">
        <v>13</v>
      </c>
      <c r="E23" s="76">
        <v>1.4677392036845975</v>
      </c>
      <c r="F23" s="76">
        <v>1.4059436354120314</v>
      </c>
      <c r="G23" s="76">
        <v>0.31290150610411888</v>
      </c>
      <c r="H23" s="78">
        <f t="shared" si="0"/>
        <v>179.86846664397672</v>
      </c>
      <c r="I23" s="26">
        <f t="shared" si="1"/>
        <v>62.591413897051694</v>
      </c>
      <c r="J23" s="26">
        <f t="shared" si="2"/>
        <v>35.154832384666499</v>
      </c>
      <c r="K23" s="77">
        <f t="shared" si="3"/>
        <v>5.1164649194126168</v>
      </c>
      <c r="L23" s="77">
        <f t="shared" si="4"/>
        <v>1.780449788870341</v>
      </c>
    </row>
    <row r="24" spans="1:12" x14ac:dyDescent="0.25">
      <c r="A24" s="33"/>
      <c r="B24" s="33"/>
      <c r="C24" s="33"/>
      <c r="D24" s="33" t="s">
        <v>15</v>
      </c>
      <c r="E24" s="76">
        <v>0.86286106289454523</v>
      </c>
      <c r="F24" s="76">
        <v>0.28762035429818172</v>
      </c>
      <c r="G24" s="76">
        <v>4.935526248511854E-2</v>
      </c>
      <c r="H24" s="78">
        <f t="shared" si="0"/>
        <v>305.95887490204763</v>
      </c>
      <c r="I24" s="26">
        <f t="shared" si="1"/>
        <v>305.95887490204763</v>
      </c>
      <c r="J24" s="26">
        <f t="shared" si="2"/>
        <v>222.87390333131526</v>
      </c>
      <c r="K24" s="77">
        <f t="shared" si="3"/>
        <v>1.3727891436765551</v>
      </c>
      <c r="L24" s="77">
        <f t="shared" si="4"/>
        <v>1.3727891436765551</v>
      </c>
    </row>
    <row r="25" spans="1:12" x14ac:dyDescent="0.25">
      <c r="A25" s="33" t="s">
        <v>35</v>
      </c>
      <c r="B25" s="33" t="s">
        <v>11</v>
      </c>
      <c r="C25" s="33" t="s">
        <v>36</v>
      </c>
      <c r="D25" s="33" t="s">
        <v>13</v>
      </c>
      <c r="E25" s="76">
        <v>2.236873462092728E-2</v>
      </c>
      <c r="F25" s="76">
        <v>7.4562448736424283E-3</v>
      </c>
      <c r="G25" s="76">
        <v>1.0281746910618449E-3</v>
      </c>
      <c r="H25" s="78">
        <f t="shared" si="0"/>
        <v>11802.18749401284</v>
      </c>
      <c r="I25" s="26">
        <f t="shared" si="1"/>
        <v>11802.18749401284</v>
      </c>
      <c r="J25" s="26">
        <f t="shared" si="2"/>
        <v>10698.571065428363</v>
      </c>
      <c r="K25" s="77">
        <f t="shared" si="3"/>
        <v>1.1031554982282383</v>
      </c>
      <c r="L25" s="77">
        <f t="shared" si="4"/>
        <v>1.1031554982282383</v>
      </c>
    </row>
    <row r="26" spans="1:12" x14ac:dyDescent="0.25">
      <c r="A26" s="33"/>
      <c r="B26" s="33"/>
      <c r="C26" s="33"/>
      <c r="D26" s="33" t="s">
        <v>15</v>
      </c>
      <c r="E26" s="76">
        <v>1.909985587776323E-3</v>
      </c>
      <c r="F26" s="76">
        <v>6.3666186259210761E-4</v>
      </c>
      <c r="G26" s="76">
        <v>9.6144081856539755E-5</v>
      </c>
      <c r="H26" s="78">
        <f t="shared" si="0"/>
        <v>138220.93825710943</v>
      </c>
      <c r="I26" s="26">
        <f t="shared" si="1"/>
        <v>138220.93825710943</v>
      </c>
      <c r="J26" s="26">
        <f t="shared" si="2"/>
        <v>114411.61835019152</v>
      </c>
      <c r="K26" s="77">
        <f t="shared" si="3"/>
        <v>1.2081022910981143</v>
      </c>
      <c r="L26" s="77">
        <f t="shared" si="4"/>
        <v>1.2081022910981143</v>
      </c>
    </row>
    <row r="27" spans="1:12" x14ac:dyDescent="0.25">
      <c r="A27" s="33" t="s">
        <v>35</v>
      </c>
      <c r="B27" s="33" t="s">
        <v>17</v>
      </c>
      <c r="C27" s="33" t="s">
        <v>37</v>
      </c>
      <c r="D27" s="33" t="s">
        <v>13</v>
      </c>
      <c r="E27" s="76">
        <v>0.19074368932110519</v>
      </c>
      <c r="F27" s="76">
        <v>6.3581229773701731E-2</v>
      </c>
      <c r="G27" s="76">
        <v>8.7674979011215046E-3</v>
      </c>
      <c r="H27" s="78">
        <f t="shared" si="0"/>
        <v>1384.0562743628825</v>
      </c>
      <c r="I27" s="26">
        <f t="shared" si="1"/>
        <v>1384.0562743628825</v>
      </c>
      <c r="J27" s="26">
        <f t="shared" si="2"/>
        <v>1254.6338903135547</v>
      </c>
      <c r="K27" s="77">
        <f t="shared" si="3"/>
        <v>1.1031554982282383</v>
      </c>
      <c r="L27" s="77">
        <f t="shared" si="4"/>
        <v>1.1031554982282383</v>
      </c>
    </row>
    <row r="28" spans="1:12" x14ac:dyDescent="0.25">
      <c r="A28" s="33"/>
      <c r="B28" s="33"/>
      <c r="C28" s="33"/>
      <c r="D28" s="33" t="s">
        <v>15</v>
      </c>
      <c r="E28" s="76">
        <v>1.6286915810684911E-2</v>
      </c>
      <c r="F28" s="76">
        <v>5.428971936894969E-3</v>
      </c>
      <c r="G28" s="76">
        <v>8.1984417940877247E-4</v>
      </c>
      <c r="H28" s="78">
        <f t="shared" si="0"/>
        <v>16209.330426255705</v>
      </c>
      <c r="I28" s="26">
        <f t="shared" si="1"/>
        <v>16209.330426255707</v>
      </c>
      <c r="J28" s="26">
        <f t="shared" si="2"/>
        <v>13417.183748175914</v>
      </c>
      <c r="K28" s="77">
        <f t="shared" si="3"/>
        <v>1.2081022910981143</v>
      </c>
      <c r="L28" s="77">
        <f t="shared" si="4"/>
        <v>1.2081022910981143</v>
      </c>
    </row>
    <row r="29" spans="1:12" x14ac:dyDescent="0.25">
      <c r="A29" s="33" t="s">
        <v>35</v>
      </c>
      <c r="B29" s="33" t="s">
        <v>21</v>
      </c>
      <c r="C29" s="33" t="s">
        <v>38</v>
      </c>
      <c r="D29" s="33" t="s">
        <v>13</v>
      </c>
      <c r="E29" s="76">
        <v>4.0021205221158862</v>
      </c>
      <c r="F29" s="76">
        <v>1.334040174038629</v>
      </c>
      <c r="G29" s="76">
        <v>0.18395671910600866</v>
      </c>
      <c r="H29" s="78">
        <f t="shared" si="0"/>
        <v>65.965029923792869</v>
      </c>
      <c r="I29" s="26">
        <f t="shared" si="1"/>
        <v>65.965029923792869</v>
      </c>
      <c r="J29" s="26">
        <f t="shared" si="2"/>
        <v>59.796674203898114</v>
      </c>
      <c r="K29" s="77">
        <f t="shared" si="3"/>
        <v>1.1031554982282383</v>
      </c>
      <c r="L29" s="77">
        <f t="shared" si="4"/>
        <v>1.1031554982282383</v>
      </c>
    </row>
    <row r="30" spans="1:12" x14ac:dyDescent="0.25">
      <c r="A30" s="33"/>
      <c r="B30" s="33"/>
      <c r="C30" s="33"/>
      <c r="D30" s="33" t="s">
        <v>15</v>
      </c>
      <c r="E30" s="76">
        <v>0.34172663976413697</v>
      </c>
      <c r="F30" s="76">
        <v>0.11390887992137898</v>
      </c>
      <c r="G30" s="76">
        <v>1.7201697351179743E-2</v>
      </c>
      <c r="H30" s="78">
        <f t="shared" si="0"/>
        <v>772.54732081237603</v>
      </c>
      <c r="I30" s="26">
        <f t="shared" si="1"/>
        <v>772.54732081237614</v>
      </c>
      <c r="J30" s="26">
        <f t="shared" si="2"/>
        <v>639.47177859431338</v>
      </c>
      <c r="K30" s="77">
        <f t="shared" si="3"/>
        <v>1.2081022910981143</v>
      </c>
      <c r="L30" s="77">
        <f t="shared" si="4"/>
        <v>1.2081022910981145</v>
      </c>
    </row>
    <row r="31" spans="1:12" x14ac:dyDescent="0.25">
      <c r="A31" s="33" t="s">
        <v>35</v>
      </c>
      <c r="B31" s="33" t="s">
        <v>23</v>
      </c>
      <c r="C31" s="33" t="s">
        <v>39</v>
      </c>
      <c r="D31" s="33" t="s">
        <v>13</v>
      </c>
      <c r="E31" s="76">
        <v>2.4854149578808091E-2</v>
      </c>
      <c r="F31" s="76">
        <v>8.2847165262693659E-3</v>
      </c>
      <c r="G31" s="76">
        <v>1.14241632340205E-3</v>
      </c>
      <c r="H31" s="78">
        <f t="shared" si="0"/>
        <v>10621.968744611557</v>
      </c>
      <c r="I31" s="26">
        <f t="shared" si="1"/>
        <v>10621.968744611553</v>
      </c>
      <c r="J31" s="26">
        <f t="shared" si="2"/>
        <v>9628.7139588855262</v>
      </c>
      <c r="K31" s="77">
        <f t="shared" si="3"/>
        <v>1.1031554982282383</v>
      </c>
      <c r="L31" s="77">
        <f t="shared" si="4"/>
        <v>1.1031554982282381</v>
      </c>
    </row>
    <row r="32" spans="1:12" x14ac:dyDescent="0.25">
      <c r="A32" s="33"/>
      <c r="B32" s="33"/>
      <c r="C32" s="33"/>
      <c r="D32" s="33" t="s">
        <v>15</v>
      </c>
      <c r="E32" s="76">
        <v>2.1222062086403591E-3</v>
      </c>
      <c r="F32" s="76">
        <v>7.0740206954678629E-4</v>
      </c>
      <c r="G32" s="76">
        <v>1.0682675761837752E-4</v>
      </c>
      <c r="H32" s="78">
        <f t="shared" si="0"/>
        <v>124398.84443139848</v>
      </c>
      <c r="I32" s="26">
        <f t="shared" si="1"/>
        <v>124398.84443139847</v>
      </c>
      <c r="J32" s="26">
        <f t="shared" si="2"/>
        <v>102970.45651517235</v>
      </c>
      <c r="K32" s="77">
        <f t="shared" si="3"/>
        <v>1.2081022910981145</v>
      </c>
      <c r="L32" s="77">
        <f t="shared" si="4"/>
        <v>1.2081022910981143</v>
      </c>
    </row>
    <row r="33" spans="1:12" x14ac:dyDescent="0.25">
      <c r="A33" s="33" t="s">
        <v>35</v>
      </c>
      <c r="B33" s="33" t="s">
        <v>25</v>
      </c>
      <c r="C33" s="33" t="s">
        <v>40</v>
      </c>
      <c r="D33" s="33" t="s">
        <v>13</v>
      </c>
      <c r="E33" s="76">
        <v>0.21193743257900582</v>
      </c>
      <c r="F33" s="76">
        <v>7.0645810859668617E-2</v>
      </c>
      <c r="G33" s="76">
        <v>9.7416643345794515E-3</v>
      </c>
      <c r="H33" s="78">
        <f t="shared" si="0"/>
        <v>1245.6506469265942</v>
      </c>
      <c r="I33" s="26">
        <f t="shared" si="1"/>
        <v>1245.6506469265937</v>
      </c>
      <c r="J33" s="26">
        <f t="shared" si="2"/>
        <v>1129.1705012821992</v>
      </c>
      <c r="K33" s="77">
        <f t="shared" si="3"/>
        <v>1.1031554982282383</v>
      </c>
      <c r="L33" s="77">
        <f t="shared" si="4"/>
        <v>1.1031554982282379</v>
      </c>
    </row>
    <row r="34" spans="1:12" x14ac:dyDescent="0.25">
      <c r="A34" s="33"/>
      <c r="B34" s="33"/>
      <c r="C34" s="33"/>
      <c r="D34" s="33" t="s">
        <v>15</v>
      </c>
      <c r="E34" s="76">
        <v>1.8096573122983236E-2</v>
      </c>
      <c r="F34" s="76">
        <v>6.032191040994412E-3</v>
      </c>
      <c r="G34" s="76">
        <v>9.1093797712085852E-4</v>
      </c>
      <c r="H34" s="78">
        <f t="shared" si="0"/>
        <v>14588.397383630132</v>
      </c>
      <c r="I34" s="26">
        <f t="shared" si="1"/>
        <v>14588.397383630132</v>
      </c>
      <c r="J34" s="26">
        <f t="shared" si="2"/>
        <v>12075.46537335832</v>
      </c>
      <c r="K34" s="77">
        <f t="shared" si="3"/>
        <v>1.2081022910981143</v>
      </c>
      <c r="L34" s="77">
        <f t="shared" si="4"/>
        <v>1.2081022910981143</v>
      </c>
    </row>
    <row r="35" spans="1:12" x14ac:dyDescent="0.25">
      <c r="A35" s="33" t="s">
        <v>35</v>
      </c>
      <c r="B35" s="33" t="s">
        <v>27</v>
      </c>
      <c r="C35" s="33" t="s">
        <v>41</v>
      </c>
      <c r="D35" s="33" t="s">
        <v>13</v>
      </c>
      <c r="E35" s="76">
        <v>4.4468005801287633</v>
      </c>
      <c r="F35" s="76">
        <v>1.4822668600429214</v>
      </c>
      <c r="G35" s="76">
        <v>0.20439635456223187</v>
      </c>
      <c r="H35" s="78">
        <f t="shared" si="0"/>
        <v>59.368526931413584</v>
      </c>
      <c r="I35" s="26">
        <f t="shared" si="1"/>
        <v>59.368526931413562</v>
      </c>
      <c r="J35" s="26">
        <f t="shared" si="2"/>
        <v>53.817006783508297</v>
      </c>
      <c r="K35" s="77">
        <f t="shared" si="3"/>
        <v>1.1031554982282383</v>
      </c>
      <c r="L35" s="77">
        <f t="shared" si="4"/>
        <v>1.1031554982282381</v>
      </c>
    </row>
    <row r="36" spans="1:12" x14ac:dyDescent="0.25">
      <c r="A36" s="33"/>
      <c r="B36" s="33"/>
      <c r="C36" s="33"/>
      <c r="D36" s="33" t="s">
        <v>15</v>
      </c>
      <c r="E36" s="76">
        <v>0.37969626640459669</v>
      </c>
      <c r="F36" s="76">
        <v>0.12656542213486555</v>
      </c>
      <c r="G36" s="76">
        <v>1.9112997056866383E-2</v>
      </c>
      <c r="H36" s="78">
        <f t="shared" si="0"/>
        <v>695.29258873113849</v>
      </c>
      <c r="I36" s="26">
        <f t="shared" si="1"/>
        <v>695.29258873113849</v>
      </c>
      <c r="J36" s="26">
        <f t="shared" si="2"/>
        <v>575.52460073488203</v>
      </c>
      <c r="K36" s="77">
        <f t="shared" si="3"/>
        <v>1.2081022910981143</v>
      </c>
      <c r="L36" s="77">
        <f t="shared" si="4"/>
        <v>1.2081022910981143</v>
      </c>
    </row>
    <row r="37" spans="1:12" x14ac:dyDescent="0.25">
      <c r="A37" s="33" t="s">
        <v>35</v>
      </c>
      <c r="B37" s="33" t="s">
        <v>29</v>
      </c>
      <c r="C37" s="33" t="s">
        <v>42</v>
      </c>
      <c r="D37" s="33" t="s">
        <v>13</v>
      </c>
      <c r="E37" s="76">
        <v>2.7339564536688898E-2</v>
      </c>
      <c r="F37" s="76">
        <v>9.1131881788963018E-3</v>
      </c>
      <c r="G37" s="76">
        <v>1.2566579557422549E-3</v>
      </c>
      <c r="H37" s="78">
        <f t="shared" si="0"/>
        <v>9656.335222374144</v>
      </c>
      <c r="I37" s="26">
        <f t="shared" si="1"/>
        <v>9656.3352223741404</v>
      </c>
      <c r="J37" s="26">
        <f t="shared" si="2"/>
        <v>8753.3763262595694</v>
      </c>
      <c r="K37" s="77">
        <f t="shared" si="3"/>
        <v>1.1031554982282386</v>
      </c>
      <c r="L37" s="77">
        <f t="shared" si="4"/>
        <v>1.1031554982282381</v>
      </c>
    </row>
    <row r="38" spans="1:12" x14ac:dyDescent="0.25">
      <c r="A38" s="33"/>
      <c r="B38" s="33"/>
      <c r="C38" s="33"/>
      <c r="D38" s="33" t="s">
        <v>15</v>
      </c>
      <c r="E38" s="76">
        <v>2.334426829504395E-3</v>
      </c>
      <c r="F38" s="76">
        <v>7.7814227650146485E-4</v>
      </c>
      <c r="G38" s="76">
        <v>1.1750943338021526E-4</v>
      </c>
      <c r="H38" s="78">
        <f t="shared" si="0"/>
        <v>113089.85857399862</v>
      </c>
      <c r="I38" s="26">
        <f t="shared" si="1"/>
        <v>113089.85857399863</v>
      </c>
      <c r="J38" s="26">
        <f t="shared" si="2"/>
        <v>93609.505922883967</v>
      </c>
      <c r="K38" s="77">
        <f t="shared" si="3"/>
        <v>1.2081022910981143</v>
      </c>
      <c r="L38" s="77">
        <f t="shared" si="4"/>
        <v>1.2081022910981143</v>
      </c>
    </row>
    <row r="39" spans="1:12" x14ac:dyDescent="0.25">
      <c r="A39" s="33" t="s">
        <v>35</v>
      </c>
      <c r="B39" s="33" t="s">
        <v>31</v>
      </c>
      <c r="C39" s="33" t="s">
        <v>43</v>
      </c>
      <c r="D39" s="33" t="s">
        <v>13</v>
      </c>
      <c r="E39" s="76">
        <v>0.23313117583690637</v>
      </c>
      <c r="F39" s="76">
        <v>7.7710391945635462E-2</v>
      </c>
      <c r="G39" s="76">
        <v>1.0715830768037395E-2</v>
      </c>
      <c r="H39" s="78">
        <f t="shared" si="0"/>
        <v>1132.4096790241767</v>
      </c>
      <c r="I39" s="26">
        <f t="shared" si="1"/>
        <v>1132.4096790241765</v>
      </c>
      <c r="J39" s="26">
        <f t="shared" si="2"/>
        <v>1026.5186375292722</v>
      </c>
      <c r="K39" s="77">
        <f t="shared" si="3"/>
        <v>1.1031554982282386</v>
      </c>
      <c r="L39" s="77">
        <f t="shared" si="4"/>
        <v>1.1031554982282383</v>
      </c>
    </row>
    <row r="40" spans="1:12" x14ac:dyDescent="0.25">
      <c r="A40" s="33"/>
      <c r="B40" s="33"/>
      <c r="C40" s="33"/>
      <c r="D40" s="33" t="s">
        <v>15</v>
      </c>
      <c r="E40" s="76">
        <v>1.9906230435281558E-2</v>
      </c>
      <c r="F40" s="76">
        <v>6.6354101450938523E-3</v>
      </c>
      <c r="G40" s="76">
        <v>1.0020317748329443E-3</v>
      </c>
      <c r="H40" s="78">
        <f t="shared" si="0"/>
        <v>13262.179439663758</v>
      </c>
      <c r="I40" s="26">
        <f t="shared" si="1"/>
        <v>13262.179439663758</v>
      </c>
      <c r="J40" s="26">
        <f t="shared" si="2"/>
        <v>10977.695793962108</v>
      </c>
      <c r="K40" s="77">
        <f t="shared" si="3"/>
        <v>1.2081022910981145</v>
      </c>
      <c r="L40" s="77">
        <f t="shared" si="4"/>
        <v>1.2081022910981145</v>
      </c>
    </row>
    <row r="41" spans="1:12" x14ac:dyDescent="0.25">
      <c r="A41" s="33" t="s">
        <v>35</v>
      </c>
      <c r="B41" s="33" t="s">
        <v>33</v>
      </c>
      <c r="C41" s="33" t="s">
        <v>44</v>
      </c>
      <c r="D41" s="33" t="s">
        <v>13</v>
      </c>
      <c r="E41" s="76">
        <v>4.8914806381416387</v>
      </c>
      <c r="F41" s="76">
        <v>1.6304935460472132</v>
      </c>
      <c r="G41" s="76">
        <v>0.22483599001845503</v>
      </c>
      <c r="H41" s="78">
        <f t="shared" si="0"/>
        <v>53.971388119466901</v>
      </c>
      <c r="I41" s="26">
        <f t="shared" si="1"/>
        <v>53.971388119466887</v>
      </c>
      <c r="J41" s="26">
        <f t="shared" si="2"/>
        <v>48.924551621371187</v>
      </c>
      <c r="K41" s="77">
        <f t="shared" si="3"/>
        <v>1.1031554982282383</v>
      </c>
      <c r="L41" s="77">
        <f t="shared" si="4"/>
        <v>1.1031554982282381</v>
      </c>
    </row>
    <row r="42" spans="1:12" x14ac:dyDescent="0.25">
      <c r="A42" s="33"/>
      <c r="B42" s="33"/>
      <c r="C42" s="33"/>
      <c r="D42" s="33" t="s">
        <v>15</v>
      </c>
      <c r="E42" s="76">
        <v>0.4176658930450563</v>
      </c>
      <c r="F42" s="76">
        <v>0.1392219643483521</v>
      </c>
      <c r="G42" s="76">
        <v>2.1024296762553019E-2</v>
      </c>
      <c r="H42" s="78">
        <f t="shared" si="0"/>
        <v>632.08417157376221</v>
      </c>
      <c r="I42" s="26">
        <f t="shared" si="1"/>
        <v>632.08417157376221</v>
      </c>
      <c r="J42" s="26">
        <f t="shared" si="2"/>
        <v>523.2041824862564</v>
      </c>
      <c r="K42" s="77">
        <f t="shared" si="3"/>
        <v>1.2081022910981143</v>
      </c>
      <c r="L42" s="77">
        <f t="shared" si="4"/>
        <v>1.2081022910981143</v>
      </c>
    </row>
    <row r="43" spans="1:12" x14ac:dyDescent="0.25">
      <c r="A43" s="33" t="s">
        <v>45</v>
      </c>
      <c r="B43" s="33" t="s">
        <v>11</v>
      </c>
      <c r="C43" s="33" t="s">
        <v>46</v>
      </c>
      <c r="D43" s="33" t="s">
        <v>13</v>
      </c>
      <c r="E43" s="76">
        <v>2.3529397982638055E-2</v>
      </c>
      <c r="F43" s="76">
        <v>7.8431326608793522E-3</v>
      </c>
      <c r="G43" s="76">
        <v>1.0684982941118711E-3</v>
      </c>
      <c r="H43" s="78">
        <f t="shared" si="0"/>
        <v>11220.006571982894</v>
      </c>
      <c r="I43" s="26">
        <f t="shared" si="1"/>
        <v>11220.006571982893</v>
      </c>
      <c r="J43" s="26">
        <f t="shared" si="2"/>
        <v>10294.822238479219</v>
      </c>
      <c r="K43" s="77">
        <f t="shared" si="3"/>
        <v>1.0898688983716096</v>
      </c>
      <c r="L43" s="77">
        <f t="shared" si="4"/>
        <v>1.0898688983716094</v>
      </c>
    </row>
    <row r="44" spans="1:12" x14ac:dyDescent="0.25">
      <c r="A44" s="33"/>
      <c r="B44" s="33"/>
      <c r="C44" s="33"/>
      <c r="D44" s="33" t="s">
        <v>15</v>
      </c>
      <c r="E44" s="76">
        <v>1.7444573223267738E-3</v>
      </c>
      <c r="F44" s="76">
        <v>5.8148577410892461E-4</v>
      </c>
      <c r="G44" s="76">
        <v>8.8106711501951187E-5</v>
      </c>
      <c r="H44" s="78">
        <f t="shared" si="0"/>
        <v>151336.46241793653</v>
      </c>
      <c r="I44" s="26">
        <f t="shared" si="1"/>
        <v>151336.46241793653</v>
      </c>
      <c r="J44" s="26">
        <f t="shared" si="2"/>
        <v>124848.60474853152</v>
      </c>
      <c r="K44" s="77">
        <f t="shared" si="3"/>
        <v>1.212159821271183</v>
      </c>
      <c r="L44" s="77">
        <f t="shared" si="4"/>
        <v>1.212159821271183</v>
      </c>
    </row>
    <row r="45" spans="1:12" x14ac:dyDescent="0.25">
      <c r="A45" s="33" t="s">
        <v>45</v>
      </c>
      <c r="B45" s="33" t="s">
        <v>17</v>
      </c>
      <c r="C45" s="33" t="s">
        <v>47</v>
      </c>
      <c r="D45" s="33" t="s">
        <v>13</v>
      </c>
      <c r="E45" s="76">
        <v>0.20064095062910187</v>
      </c>
      <c r="F45" s="76">
        <v>6.6880316876367293E-2</v>
      </c>
      <c r="G45" s="76">
        <v>9.1113471595988225E-3</v>
      </c>
      <c r="H45" s="78">
        <f t="shared" si="0"/>
        <v>1315.7832395243261</v>
      </c>
      <c r="I45" s="26">
        <f t="shared" si="1"/>
        <v>1315.7832395243258</v>
      </c>
      <c r="J45" s="26">
        <f t="shared" si="2"/>
        <v>1207.285795099079</v>
      </c>
      <c r="K45" s="77">
        <f t="shared" si="3"/>
        <v>1.0898688983716096</v>
      </c>
      <c r="L45" s="77">
        <f t="shared" si="4"/>
        <v>1.0898688983716094</v>
      </c>
    </row>
    <row r="46" spans="1:12" x14ac:dyDescent="0.25">
      <c r="A46" s="33"/>
      <c r="B46" s="33"/>
      <c r="C46" s="33"/>
      <c r="D46" s="33" t="s">
        <v>15</v>
      </c>
      <c r="E46" s="76">
        <v>1.4875415671144991E-2</v>
      </c>
      <c r="F46" s="76">
        <v>4.9584718903816641E-3</v>
      </c>
      <c r="G46" s="76">
        <v>7.5130755005290274E-4</v>
      </c>
      <c r="H46" s="78">
        <f t="shared" si="0"/>
        <v>17747.40322128285</v>
      </c>
      <c r="I46" s="26">
        <f t="shared" si="1"/>
        <v>17747.40322128285</v>
      </c>
      <c r="J46" s="26">
        <f t="shared" si="2"/>
        <v>14641.141299891693</v>
      </c>
      <c r="K46" s="77">
        <f t="shared" si="3"/>
        <v>1.212159821271183</v>
      </c>
      <c r="L46" s="77">
        <f t="shared" si="4"/>
        <v>1.212159821271183</v>
      </c>
    </row>
    <row r="47" spans="1:12" x14ac:dyDescent="0.25">
      <c r="A47" s="33" t="s">
        <v>45</v>
      </c>
      <c r="B47" s="33" t="s">
        <v>21</v>
      </c>
      <c r="C47" s="33" t="s">
        <v>48</v>
      </c>
      <c r="D47" s="33" t="s">
        <v>13</v>
      </c>
      <c r="E47" s="76">
        <v>4.2097815605201294</v>
      </c>
      <c r="F47" s="76">
        <v>1.4032605201733763</v>
      </c>
      <c r="G47" s="76">
        <v>0.19117124965621621</v>
      </c>
      <c r="H47" s="78">
        <f t="shared" si="0"/>
        <v>62.711092298903544</v>
      </c>
      <c r="I47" s="26">
        <f t="shared" si="1"/>
        <v>62.71109229890353</v>
      </c>
      <c r="J47" s="26">
        <f t="shared" si="2"/>
        <v>57.540032927447669</v>
      </c>
      <c r="K47" s="77">
        <f t="shared" si="3"/>
        <v>1.0898688983716098</v>
      </c>
      <c r="L47" s="77">
        <f t="shared" si="4"/>
        <v>1.0898688983716096</v>
      </c>
    </row>
    <row r="48" spans="1:12" x14ac:dyDescent="0.25">
      <c r="A48" s="33"/>
      <c r="B48" s="33"/>
      <c r="C48" s="33"/>
      <c r="D48" s="33" t="s">
        <v>15</v>
      </c>
      <c r="E48" s="76">
        <v>0.31211101423268145</v>
      </c>
      <c r="F48" s="76">
        <v>0.10403700474422715</v>
      </c>
      <c r="G48" s="76">
        <v>1.5763684634543949E-2</v>
      </c>
      <c r="H48" s="78">
        <f t="shared" si="0"/>
        <v>845.85287913993886</v>
      </c>
      <c r="I48" s="26">
        <f t="shared" si="1"/>
        <v>845.85287913993875</v>
      </c>
      <c r="J48" s="26">
        <f t="shared" si="2"/>
        <v>697.80639837814385</v>
      </c>
      <c r="K48" s="77">
        <f t="shared" si="3"/>
        <v>1.212159821271183</v>
      </c>
      <c r="L48" s="77">
        <f t="shared" si="4"/>
        <v>1.212159821271183</v>
      </c>
    </row>
    <row r="49" spans="1:12" x14ac:dyDescent="0.25">
      <c r="A49" s="33" t="s">
        <v>45</v>
      </c>
      <c r="B49" s="33" t="s">
        <v>23</v>
      </c>
      <c r="C49" s="33" t="s">
        <v>49</v>
      </c>
      <c r="D49" s="33" t="s">
        <v>13</v>
      </c>
      <c r="E49" s="76">
        <v>2.614377553626451E-2</v>
      </c>
      <c r="F49" s="76">
        <v>8.7145918454215026E-3</v>
      </c>
      <c r="G49" s="76">
        <v>1.1872203267909681E-3</v>
      </c>
      <c r="H49" s="78">
        <f t="shared" si="0"/>
        <v>10098.005914784602</v>
      </c>
      <c r="I49" s="26">
        <f t="shared" si="1"/>
        <v>10098.005914784602</v>
      </c>
      <c r="J49" s="26">
        <f t="shared" si="2"/>
        <v>9265.3400146312961</v>
      </c>
      <c r="K49" s="77">
        <f t="shared" si="3"/>
        <v>1.0898688983716094</v>
      </c>
      <c r="L49" s="77">
        <f t="shared" si="4"/>
        <v>1.0898688983716094</v>
      </c>
    </row>
    <row r="50" spans="1:12" x14ac:dyDescent="0.25">
      <c r="A50" s="33"/>
      <c r="B50" s="33"/>
      <c r="C50" s="33"/>
      <c r="D50" s="33" t="s">
        <v>15</v>
      </c>
      <c r="E50" s="76">
        <v>1.9382859136964155E-3</v>
      </c>
      <c r="F50" s="76">
        <v>6.4609530456547187E-4</v>
      </c>
      <c r="G50" s="76">
        <v>9.7896346113279109E-5</v>
      </c>
      <c r="H50" s="78">
        <f t="shared" si="0"/>
        <v>136202.81617614289</v>
      </c>
      <c r="I50" s="26">
        <f t="shared" si="1"/>
        <v>136202.81617614286</v>
      </c>
      <c r="J50" s="26">
        <f t="shared" si="2"/>
        <v>112363.74427367836</v>
      </c>
      <c r="K50" s="77">
        <f t="shared" si="3"/>
        <v>1.2121598212711833</v>
      </c>
      <c r="L50" s="77">
        <f t="shared" si="4"/>
        <v>1.212159821271183</v>
      </c>
    </row>
    <row r="51" spans="1:12" x14ac:dyDescent="0.25">
      <c r="A51" s="33" t="s">
        <v>45</v>
      </c>
      <c r="B51" s="33" t="s">
        <v>25</v>
      </c>
      <c r="C51" s="33" t="s">
        <v>50</v>
      </c>
      <c r="D51" s="33" t="s">
        <v>13</v>
      </c>
      <c r="E51" s="76">
        <v>0.22293438958789102</v>
      </c>
      <c r="F51" s="76">
        <v>7.431146319596367E-2</v>
      </c>
      <c r="G51" s="76">
        <v>1.0123719066220917E-2</v>
      </c>
      <c r="H51" s="78">
        <f t="shared" si="0"/>
        <v>1184.204915571893</v>
      </c>
      <c r="I51" s="26">
        <f t="shared" si="1"/>
        <v>1184.204915571893</v>
      </c>
      <c r="J51" s="26">
        <f t="shared" si="2"/>
        <v>1086.5572155891707</v>
      </c>
      <c r="K51" s="77">
        <f t="shared" si="3"/>
        <v>1.0898688983716096</v>
      </c>
      <c r="L51" s="77">
        <f t="shared" si="4"/>
        <v>1.0898688983716096</v>
      </c>
    </row>
    <row r="52" spans="1:12" x14ac:dyDescent="0.25">
      <c r="A52" s="33"/>
      <c r="B52" s="33"/>
      <c r="C52" s="33"/>
      <c r="D52" s="33" t="s">
        <v>15</v>
      </c>
      <c r="E52" s="76">
        <v>1.6528239634605549E-2</v>
      </c>
      <c r="F52" s="76">
        <v>5.5094132115351838E-3</v>
      </c>
      <c r="G52" s="76">
        <v>8.347861667254477E-4</v>
      </c>
      <c r="H52" s="78">
        <f t="shared" si="0"/>
        <v>15972.662899154562</v>
      </c>
      <c r="I52" s="26">
        <f t="shared" si="1"/>
        <v>15972.662899154559</v>
      </c>
      <c r="J52" s="26">
        <f t="shared" si="2"/>
        <v>13177.027169902522</v>
      </c>
      <c r="K52" s="77">
        <f t="shared" si="3"/>
        <v>1.212159821271183</v>
      </c>
      <c r="L52" s="77">
        <f t="shared" si="4"/>
        <v>1.2121598212711826</v>
      </c>
    </row>
    <row r="53" spans="1:12" x14ac:dyDescent="0.25">
      <c r="A53" s="33" t="s">
        <v>45</v>
      </c>
      <c r="B53" s="33" t="s">
        <v>27</v>
      </c>
      <c r="C53" s="33" t="s">
        <v>51</v>
      </c>
      <c r="D53" s="33" t="s">
        <v>13</v>
      </c>
      <c r="E53" s="76">
        <v>4.6775350672445892</v>
      </c>
      <c r="F53" s="76">
        <v>1.5591783557481964</v>
      </c>
      <c r="G53" s="76">
        <v>0.21241249961801803</v>
      </c>
      <c r="H53" s="78">
        <f t="shared" si="0"/>
        <v>56.439983069013174</v>
      </c>
      <c r="I53" s="26">
        <f t="shared" si="1"/>
        <v>56.439983069013174</v>
      </c>
      <c r="J53" s="26">
        <f t="shared" si="2"/>
        <v>51.786029634702899</v>
      </c>
      <c r="K53" s="77">
        <f t="shared" si="3"/>
        <v>1.0898688983716096</v>
      </c>
      <c r="L53" s="77">
        <f t="shared" si="4"/>
        <v>1.0898688983716096</v>
      </c>
    </row>
    <row r="54" spans="1:12" x14ac:dyDescent="0.25">
      <c r="A54" s="33"/>
      <c r="B54" s="33"/>
      <c r="C54" s="33"/>
      <c r="D54" s="33" t="s">
        <v>15</v>
      </c>
      <c r="E54" s="76">
        <v>0.34679001581409058</v>
      </c>
      <c r="F54" s="76">
        <v>0.11559667193803019</v>
      </c>
      <c r="G54" s="76">
        <v>1.7515205149493278E-2</v>
      </c>
      <c r="H54" s="78">
        <f t="shared" si="0"/>
        <v>761.26759122594467</v>
      </c>
      <c r="I54" s="26">
        <f t="shared" si="1"/>
        <v>761.26759122594467</v>
      </c>
      <c r="J54" s="26">
        <f t="shared" si="2"/>
        <v>628.02575854032943</v>
      </c>
      <c r="K54" s="77">
        <f t="shared" si="3"/>
        <v>1.2121598212711826</v>
      </c>
      <c r="L54" s="77">
        <f t="shared" si="4"/>
        <v>1.2121598212711826</v>
      </c>
    </row>
    <row r="55" spans="1:12" x14ac:dyDescent="0.25">
      <c r="A55" s="33" t="s">
        <v>45</v>
      </c>
      <c r="B55" s="33" t="s">
        <v>29</v>
      </c>
      <c r="C55" s="33" t="s">
        <v>52</v>
      </c>
      <c r="D55" s="33" t="s">
        <v>13</v>
      </c>
      <c r="E55" s="76">
        <v>2.8758153089890957E-2</v>
      </c>
      <c r="F55" s="76">
        <v>9.5860510299636513E-3</v>
      </c>
      <c r="G55" s="76">
        <v>1.3059423594700649E-3</v>
      </c>
      <c r="H55" s="78">
        <f t="shared" si="0"/>
        <v>9180.0053770769136</v>
      </c>
      <c r="I55" s="26">
        <f t="shared" si="1"/>
        <v>9180.0053770769136</v>
      </c>
      <c r="J55" s="26">
        <f t="shared" si="2"/>
        <v>8423.0363769375417</v>
      </c>
      <c r="K55" s="77">
        <f t="shared" si="3"/>
        <v>1.0898688983716098</v>
      </c>
      <c r="L55" s="77">
        <f t="shared" si="4"/>
        <v>1.0898688983716098</v>
      </c>
    </row>
    <row r="56" spans="1:12" x14ac:dyDescent="0.25">
      <c r="A56" s="33"/>
      <c r="B56" s="33"/>
      <c r="C56" s="33"/>
      <c r="D56" s="33" t="s">
        <v>15</v>
      </c>
      <c r="E56" s="76">
        <v>2.1321145050660567E-3</v>
      </c>
      <c r="F56" s="76">
        <v>7.1070483502201902E-4</v>
      </c>
      <c r="G56" s="76">
        <v>1.07685980724607E-4</v>
      </c>
      <c r="H56" s="78">
        <f t="shared" si="0"/>
        <v>123820.74197831172</v>
      </c>
      <c r="I56" s="26">
        <f t="shared" si="1"/>
        <v>123820.74197831169</v>
      </c>
      <c r="J56" s="26">
        <f t="shared" si="2"/>
        <v>102148.8584306167</v>
      </c>
      <c r="K56" s="77">
        <f t="shared" si="3"/>
        <v>1.212159821271183</v>
      </c>
      <c r="L56" s="77">
        <f t="shared" si="4"/>
        <v>1.2121598212711828</v>
      </c>
    </row>
    <row r="57" spans="1:12" x14ac:dyDescent="0.25">
      <c r="A57" s="33" t="s">
        <v>45</v>
      </c>
      <c r="B57" s="33" t="s">
        <v>31</v>
      </c>
      <c r="C57" s="33" t="s">
        <v>53</v>
      </c>
      <c r="D57" s="33" t="s">
        <v>13</v>
      </c>
      <c r="E57" s="76">
        <v>0.2452278285466801</v>
      </c>
      <c r="F57" s="76">
        <v>8.1742609515560033E-2</v>
      </c>
      <c r="G57" s="76">
        <v>1.1136090972843009E-2</v>
      </c>
      <c r="H57" s="78">
        <f t="shared" si="0"/>
        <v>1076.5499232471757</v>
      </c>
      <c r="I57" s="26">
        <f t="shared" si="1"/>
        <v>1076.5499232471757</v>
      </c>
      <c r="J57" s="26">
        <f t="shared" si="2"/>
        <v>987.77928689924624</v>
      </c>
      <c r="K57" s="77">
        <f t="shared" si="3"/>
        <v>1.0898688983716096</v>
      </c>
      <c r="L57" s="77">
        <f t="shared" si="4"/>
        <v>1.0898688983716096</v>
      </c>
    </row>
    <row r="58" spans="1:12" x14ac:dyDescent="0.25">
      <c r="A58" s="33"/>
      <c r="B58" s="33"/>
      <c r="C58" s="33"/>
      <c r="D58" s="33" t="s">
        <v>15</v>
      </c>
      <c r="E58" s="76">
        <v>1.8181063598066104E-2</v>
      </c>
      <c r="F58" s="76">
        <v>6.0603545326887017E-3</v>
      </c>
      <c r="G58" s="76">
        <v>9.1826478339799243E-4</v>
      </c>
      <c r="H58" s="78">
        <f t="shared" si="0"/>
        <v>14520.602635595056</v>
      </c>
      <c r="I58" s="26">
        <f t="shared" si="1"/>
        <v>14520.602635595054</v>
      </c>
      <c r="J58" s="26">
        <f t="shared" si="2"/>
        <v>11979.115609002292</v>
      </c>
      <c r="K58" s="77">
        <f t="shared" si="3"/>
        <v>1.2121598212711828</v>
      </c>
      <c r="L58" s="77">
        <f t="shared" si="4"/>
        <v>1.2121598212711828</v>
      </c>
    </row>
    <row r="59" spans="1:12" x14ac:dyDescent="0.25">
      <c r="A59" s="33" t="s">
        <v>45</v>
      </c>
      <c r="B59" s="33" t="s">
        <v>33</v>
      </c>
      <c r="C59" s="33" t="s">
        <v>54</v>
      </c>
      <c r="D59" s="33" t="s">
        <v>13</v>
      </c>
      <c r="E59" s="76">
        <v>5.1452885739690473</v>
      </c>
      <c r="F59" s="76">
        <v>1.7150961913230156</v>
      </c>
      <c r="G59" s="76">
        <v>0.2336537495798198</v>
      </c>
      <c r="H59" s="78">
        <f t="shared" si="0"/>
        <v>51.309075517284711</v>
      </c>
      <c r="I59" s="26">
        <f t="shared" si="1"/>
        <v>51.309075517284704</v>
      </c>
      <c r="J59" s="26">
        <f t="shared" si="2"/>
        <v>47.078208758820821</v>
      </c>
      <c r="K59" s="77">
        <f t="shared" si="3"/>
        <v>1.0898688983716096</v>
      </c>
      <c r="L59" s="77">
        <f t="shared" si="4"/>
        <v>1.0898688983716094</v>
      </c>
    </row>
    <row r="60" spans="1:12" x14ac:dyDescent="0.25">
      <c r="A60" s="33"/>
      <c r="B60" s="33"/>
      <c r="C60" s="33"/>
      <c r="D60" s="33" t="s">
        <v>15</v>
      </c>
      <c r="E60" s="76">
        <v>0.38146901739549954</v>
      </c>
      <c r="F60" s="76">
        <v>0.12715633913183319</v>
      </c>
      <c r="G60" s="76">
        <v>1.9266725664442604E-2</v>
      </c>
      <c r="H60" s="78">
        <f t="shared" si="0"/>
        <v>692.06144656904087</v>
      </c>
      <c r="I60" s="26">
        <f t="shared" si="1"/>
        <v>692.06144656904075</v>
      </c>
      <c r="J60" s="26">
        <f t="shared" si="2"/>
        <v>570.93250776393586</v>
      </c>
      <c r="K60" s="77">
        <f t="shared" si="3"/>
        <v>1.212159821271183</v>
      </c>
      <c r="L60" s="77">
        <f t="shared" si="4"/>
        <v>1.2121598212711828</v>
      </c>
    </row>
  </sheetData>
  <sheetProtection algorithmName="SHA-512" hashValue="aeLm+uqMhKCVdwhvjApgb8qAzLNIcuftF7/o5X5ydMn5UoHI+ohrAaHD4TZsMlPpp/BiR6QBFcRlhLEbZE+DYA==" saltValue="U6JiWQirRvQBcVbmvQiAeQ==" spinCount="100000" sheet="1" objects="1" scenarios="1"/>
  <mergeCells count="10">
    <mergeCell ref="L3:L5"/>
    <mergeCell ref="A1:I2"/>
    <mergeCell ref="E3:E5"/>
    <mergeCell ref="K3:K5"/>
    <mergeCell ref="A3:A5"/>
    <mergeCell ref="B3:B5"/>
    <mergeCell ref="C3:C5"/>
    <mergeCell ref="D3:D5"/>
    <mergeCell ref="G3:G5"/>
    <mergeCell ref="F3:F5"/>
  </mergeCells>
  <conditionalFormatting sqref="J7:J60">
    <cfRule type="cellIs" dxfId="1" priority="2" operator="lessThan">
      <formula>$H$6</formula>
    </cfRule>
  </conditionalFormatting>
  <conditionalFormatting sqref="H7:I60">
    <cfRule type="cellIs" dxfId="0" priority="1" operator="lessThan">
      <formula>$H$6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FECFF-10C0-4256-97D9-57E9538DEE64}">
  <dimension ref="A1:K60"/>
  <sheetViews>
    <sheetView zoomScale="110" zoomScaleNormal="110" workbookViewId="0">
      <selection activeCell="L3" sqref="L3"/>
    </sheetView>
  </sheetViews>
  <sheetFormatPr defaultRowHeight="15" x14ac:dyDescent="0.25"/>
  <cols>
    <col min="1" max="1" width="15.7109375" style="6" customWidth="1"/>
    <col min="2" max="2" width="9.140625" style="6"/>
    <col min="3" max="3" width="25.140625" style="6" bestFit="1" customWidth="1"/>
    <col min="4" max="4" width="9.85546875" style="6" bestFit="1" customWidth="1"/>
    <col min="5" max="5" width="9.140625" style="12"/>
    <col min="6" max="6" width="9.140625" style="6"/>
    <col min="7" max="7" width="16.7109375" style="6" customWidth="1"/>
    <col min="8" max="8" width="18.28515625" style="6" customWidth="1"/>
    <col min="9" max="9" width="11" style="6" customWidth="1"/>
    <col min="10" max="10" width="14.140625" style="6" bestFit="1" customWidth="1"/>
    <col min="11" max="16384" width="9.140625" style="6"/>
  </cols>
  <sheetData>
    <row r="1" spans="1:11" ht="67.5" customHeight="1" x14ac:dyDescent="0.25">
      <c r="A1" s="84" t="s">
        <v>143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ht="20.25" x14ac:dyDescent="0.25">
      <c r="A2" s="81"/>
      <c r="B2" s="81"/>
      <c r="C2" s="81"/>
      <c r="D2" s="81"/>
      <c r="E2" s="81"/>
      <c r="F2" s="81"/>
      <c r="G2" s="81"/>
      <c r="H2" s="18"/>
      <c r="I2" s="18"/>
      <c r="J2" s="18"/>
    </row>
    <row r="3" spans="1:11" ht="40.5" customHeight="1" x14ac:dyDescent="0.25">
      <c r="A3" s="86" t="s">
        <v>2</v>
      </c>
      <c r="B3" s="86" t="s">
        <v>3</v>
      </c>
      <c r="C3" s="86" t="s">
        <v>4</v>
      </c>
      <c r="D3" s="86" t="s">
        <v>5</v>
      </c>
      <c r="E3" s="88" t="s">
        <v>6</v>
      </c>
      <c r="F3" s="90" t="s">
        <v>7</v>
      </c>
      <c r="G3" s="19" t="s">
        <v>121</v>
      </c>
      <c r="H3" s="19" t="s">
        <v>122</v>
      </c>
      <c r="I3" s="19" t="s">
        <v>123</v>
      </c>
    </row>
    <row r="4" spans="1:11" ht="15" customHeight="1" x14ac:dyDescent="0.25">
      <c r="A4" s="87"/>
      <c r="B4" s="87"/>
      <c r="C4" s="87"/>
      <c r="D4" s="87"/>
      <c r="E4" s="89"/>
      <c r="F4" s="91"/>
      <c r="G4" s="20">
        <v>122</v>
      </c>
      <c r="H4" s="20">
        <v>110</v>
      </c>
      <c r="I4" s="21">
        <f>1.67/(24.45/165.83)</f>
        <v>11.326629856850717</v>
      </c>
    </row>
    <row r="5" spans="1:11" ht="20.25" customHeight="1" x14ac:dyDescent="0.25">
      <c r="A5" s="87"/>
      <c r="B5" s="87"/>
      <c r="C5" s="87"/>
      <c r="D5" s="87"/>
      <c r="E5" s="89"/>
      <c r="F5" s="92"/>
      <c r="G5" s="20" t="s">
        <v>8</v>
      </c>
      <c r="H5" s="20" t="s">
        <v>8</v>
      </c>
      <c r="I5" s="20" t="s">
        <v>9</v>
      </c>
    </row>
    <row r="6" spans="1:11" ht="15" customHeight="1" x14ac:dyDescent="0.25">
      <c r="A6" s="22"/>
      <c r="B6" s="22"/>
      <c r="C6" s="22"/>
      <c r="D6" s="22"/>
      <c r="E6" s="23"/>
      <c r="F6" s="24"/>
      <c r="G6" s="24">
        <v>30</v>
      </c>
      <c r="H6" s="24">
        <v>30</v>
      </c>
      <c r="I6" s="24">
        <v>10</v>
      </c>
    </row>
    <row r="7" spans="1:11" x14ac:dyDescent="0.25">
      <c r="A7" s="6" t="s">
        <v>10</v>
      </c>
      <c r="B7" s="6" t="s">
        <v>11</v>
      </c>
      <c r="C7" s="6" t="s">
        <v>12</v>
      </c>
      <c r="D7" s="6" t="s">
        <v>13</v>
      </c>
      <c r="E7" s="12">
        <v>1.5204668223294189</v>
      </c>
      <c r="F7" s="25">
        <f>E7*(24.45/165.83)</f>
        <v>0.22417785567119511</v>
      </c>
      <c r="G7" s="26">
        <f>$G$4/E7</f>
        <v>80.238515045721869</v>
      </c>
      <c r="H7" s="26">
        <f>$H$4/F7</f>
        <v>490.68182792032138</v>
      </c>
      <c r="I7" s="26">
        <f>$I$4/E7</f>
        <v>7.449442296608515</v>
      </c>
      <c r="J7" s="6" t="s">
        <v>14</v>
      </c>
      <c r="K7" s="12">
        <f>MAX(E7,E9,E11,E13,E15,E17,E19,E21,E23,E25,E27,E29,E31,E33,E35,E37,E39,E41,E43,E45,E47,E49,E51,E53,E55,E57,E59)</f>
        <v>909.63531492668164</v>
      </c>
    </row>
    <row r="8" spans="1:11" x14ac:dyDescent="0.25">
      <c r="D8" s="6" t="s">
        <v>15</v>
      </c>
      <c r="E8" s="12">
        <v>0.37814128095031968</v>
      </c>
      <c r="F8" s="25">
        <f t="shared" ref="F8:F60" si="0">E8*(24.45/165.83)</f>
        <v>5.5753207014625307E-2</v>
      </c>
      <c r="G8" s="26">
        <f t="shared" ref="G8:G60" si="1">$G$4/E8</f>
        <v>322.63073656861178</v>
      </c>
      <c r="H8" s="26">
        <f>$H$4/E8</f>
        <v>290.89656575858436</v>
      </c>
      <c r="I8" s="26">
        <f t="shared" ref="I8:I60" si="2">$I$4/E8</f>
        <v>29.953433881604724</v>
      </c>
      <c r="J8" s="6" t="s">
        <v>16</v>
      </c>
      <c r="K8" s="12">
        <f>MAX(E8,E10,E12,E14,E16,E18,E20,E22,E24,E26,E28,E30,E32,E34,E36,E38,E40,E42,E44,E46,E48,E50,E52,E54,E56,E58,E60)</f>
        <v>216.04791315003899</v>
      </c>
    </row>
    <row r="9" spans="1:11" x14ac:dyDescent="0.25">
      <c r="A9" s="6" t="s">
        <v>10</v>
      </c>
      <c r="B9" s="6" t="s">
        <v>17</v>
      </c>
      <c r="C9" s="6" t="s">
        <v>18</v>
      </c>
      <c r="D9" s="6" t="s">
        <v>13</v>
      </c>
      <c r="E9" s="12">
        <v>8.8230145198832375</v>
      </c>
      <c r="F9" s="25">
        <f t="shared" si="0"/>
        <v>1.3008665802999766</v>
      </c>
      <c r="G9" s="26">
        <f t="shared" si="1"/>
        <v>13.827473560772802</v>
      </c>
      <c r="H9" s="26">
        <f t="shared" ref="H9:H60" si="3">$H$4/E9</f>
        <v>12.467394194139411</v>
      </c>
      <c r="I9" s="26">
        <f>$I$4/E9</f>
        <v>1.2837596301496976</v>
      </c>
      <c r="J9" s="6" t="s">
        <v>19</v>
      </c>
      <c r="K9" s="12">
        <f>MIN(E7,E9,E11,E13,E15,E17,E19,E21,E23,E25,E27,E29,E31,E33,E35,E37,E39,E41,E43,E45,E47,E49,E51,E53,E55,E57,E59)</f>
        <v>1.4799624689145272</v>
      </c>
    </row>
    <row r="10" spans="1:11" x14ac:dyDescent="0.25">
      <c r="D10" s="6" t="s">
        <v>15</v>
      </c>
      <c r="E10" s="12">
        <v>2.1942905714183851</v>
      </c>
      <c r="F10" s="25">
        <f t="shared" si="0"/>
        <v>0.32352653000771581</v>
      </c>
      <c r="G10" s="26">
        <f t="shared" si="1"/>
        <v>55.598835263252958</v>
      </c>
      <c r="H10" s="26">
        <f t="shared" si="3"/>
        <v>50.130097368506767</v>
      </c>
      <c r="I10" s="26">
        <f t="shared" si="2"/>
        <v>5.1618641598269299</v>
      </c>
      <c r="J10" s="6" t="s">
        <v>20</v>
      </c>
      <c r="K10" s="12">
        <f>MIN(E8,E10,E12,E14,E16,E18,E20,E22,E24,E26,E28,E30,E32,E34,E36,E38,E40,E42,E44,E46,E48,E50,E52,E54,E56,E58,E60)</f>
        <v>0.29326930562560849</v>
      </c>
    </row>
    <row r="11" spans="1:11" x14ac:dyDescent="0.25">
      <c r="A11" s="6" t="s">
        <v>10</v>
      </c>
      <c r="B11" s="6" t="s">
        <v>21</v>
      </c>
      <c r="C11" s="6" t="s">
        <v>22</v>
      </c>
      <c r="D11" s="6" t="s">
        <v>13</v>
      </c>
      <c r="E11" s="12">
        <v>86.870622311479309</v>
      </c>
      <c r="F11" s="25">
        <f t="shared" si="0"/>
        <v>12.80821754517077</v>
      </c>
      <c r="G11" s="26">
        <f t="shared" si="1"/>
        <v>1.4043873147651966</v>
      </c>
      <c r="H11" s="26">
        <f t="shared" si="3"/>
        <v>1.2662508575751772</v>
      </c>
      <c r="I11" s="26">
        <f t="shared" si="2"/>
        <v>0.13038504336067117</v>
      </c>
    </row>
    <row r="12" spans="1:11" x14ac:dyDescent="0.25">
      <c r="D12" s="6" t="s">
        <v>15</v>
      </c>
      <c r="E12" s="12">
        <v>21.604791315003901</v>
      </c>
      <c r="F12" s="25">
        <f t="shared" si="0"/>
        <v>3.1854136624968059</v>
      </c>
      <c r="G12" s="26">
        <f t="shared" si="1"/>
        <v>5.646895552991273</v>
      </c>
      <c r="H12" s="26">
        <f t="shared" si="3"/>
        <v>5.0914632035167218</v>
      </c>
      <c r="I12" s="26">
        <f t="shared" si="2"/>
        <v>0.52426471941826636</v>
      </c>
    </row>
    <row r="13" spans="1:11" x14ac:dyDescent="0.25">
      <c r="A13" s="6" t="s">
        <v>10</v>
      </c>
      <c r="B13" s="6" t="s">
        <v>23</v>
      </c>
      <c r="C13" s="6" t="s">
        <v>24</v>
      </c>
      <c r="D13" s="6" t="s">
        <v>13</v>
      </c>
      <c r="E13" s="12">
        <v>12.163734578635351</v>
      </c>
      <c r="F13" s="25">
        <f t="shared" si="0"/>
        <v>1.7934228453695609</v>
      </c>
      <c r="G13" s="26">
        <f t="shared" si="1"/>
        <v>10.029814380715234</v>
      </c>
      <c r="H13" s="26">
        <f t="shared" si="3"/>
        <v>9.0432752613006215</v>
      </c>
      <c r="I13" s="26">
        <f t="shared" si="2"/>
        <v>0.93118028707606437</v>
      </c>
    </row>
    <row r="14" spans="1:11" x14ac:dyDescent="0.25">
      <c r="D14" s="6" t="s">
        <v>15</v>
      </c>
      <c r="E14" s="12">
        <v>3.0251302476025574</v>
      </c>
      <c r="F14" s="25">
        <f t="shared" si="0"/>
        <v>0.44602565611700246</v>
      </c>
      <c r="G14" s="26">
        <f t="shared" si="1"/>
        <v>40.328842071076473</v>
      </c>
      <c r="H14" s="26">
        <f t="shared" si="3"/>
        <v>36.362070719823045</v>
      </c>
      <c r="I14" s="26">
        <f t="shared" si="2"/>
        <v>3.7441792352005905</v>
      </c>
    </row>
    <row r="15" spans="1:11" x14ac:dyDescent="0.25">
      <c r="A15" s="6" t="s">
        <v>10</v>
      </c>
      <c r="B15" s="6" t="s">
        <v>25</v>
      </c>
      <c r="C15" s="6" t="s">
        <v>26</v>
      </c>
      <c r="D15" s="6" t="s">
        <v>13</v>
      </c>
      <c r="E15" s="12">
        <v>70.5841161590659</v>
      </c>
      <c r="F15" s="25">
        <f t="shared" si="0"/>
        <v>10.406932642399813</v>
      </c>
      <c r="G15" s="26">
        <f t="shared" si="1"/>
        <v>1.7284341950966002</v>
      </c>
      <c r="H15" s="26">
        <f t="shared" si="3"/>
        <v>1.5584242742674264</v>
      </c>
      <c r="I15" s="26">
        <f t="shared" si="2"/>
        <v>0.1604699537687122</v>
      </c>
    </row>
    <row r="16" spans="1:11" x14ac:dyDescent="0.25">
      <c r="D16" s="6" t="s">
        <v>15</v>
      </c>
      <c r="E16" s="12">
        <v>17.554324571347081</v>
      </c>
      <c r="F16" s="25">
        <f t="shared" si="0"/>
        <v>2.5882122400617265</v>
      </c>
      <c r="G16" s="26">
        <f t="shared" si="1"/>
        <v>6.9498544079066198</v>
      </c>
      <c r="H16" s="26">
        <f t="shared" si="3"/>
        <v>6.2662621710633459</v>
      </c>
      <c r="I16" s="26">
        <f t="shared" si="2"/>
        <v>0.64523301997836624</v>
      </c>
    </row>
    <row r="17" spans="1:9" x14ac:dyDescent="0.25">
      <c r="A17" s="6" t="s">
        <v>10</v>
      </c>
      <c r="B17" s="6" t="s">
        <v>27</v>
      </c>
      <c r="C17" s="6" t="s">
        <v>28</v>
      </c>
      <c r="D17" s="6" t="s">
        <v>13</v>
      </c>
      <c r="E17" s="12">
        <v>694.96497849183447</v>
      </c>
      <c r="F17" s="25">
        <f t="shared" si="0"/>
        <v>102.46574036136616</v>
      </c>
      <c r="G17" s="26">
        <f t="shared" si="1"/>
        <v>0.17554841434564958</v>
      </c>
      <c r="H17" s="26">
        <f t="shared" si="3"/>
        <v>0.15828135719689715</v>
      </c>
      <c r="I17" s="26">
        <f t="shared" si="2"/>
        <v>1.6298130420083896E-2</v>
      </c>
    </row>
    <row r="18" spans="1:9" x14ac:dyDescent="0.25">
      <c r="D18" s="6" t="s">
        <v>15</v>
      </c>
      <c r="E18" s="12">
        <v>172.83833052003121</v>
      </c>
      <c r="F18" s="25">
        <f t="shared" si="0"/>
        <v>25.483309299974447</v>
      </c>
      <c r="G18" s="26">
        <f t="shared" si="1"/>
        <v>0.70586194412390912</v>
      </c>
      <c r="H18" s="26">
        <f t="shared" si="3"/>
        <v>0.63643290043959022</v>
      </c>
      <c r="I18" s="26">
        <f t="shared" si="2"/>
        <v>6.5533089927283295E-2</v>
      </c>
    </row>
    <row r="19" spans="1:9" x14ac:dyDescent="0.25">
      <c r="A19" s="6" t="s">
        <v>10</v>
      </c>
      <c r="B19" s="6" t="s">
        <v>29</v>
      </c>
      <c r="C19" s="6" t="s">
        <v>30</v>
      </c>
      <c r="D19" s="6" t="s">
        <v>13</v>
      </c>
      <c r="E19" s="12">
        <v>15.204668223294188</v>
      </c>
      <c r="F19" s="25">
        <f t="shared" si="0"/>
        <v>2.2417785567119513</v>
      </c>
      <c r="G19" s="26">
        <f t="shared" si="1"/>
        <v>8.0238515045721872</v>
      </c>
      <c r="H19" s="26">
        <f t="shared" si="3"/>
        <v>7.2346202090404965</v>
      </c>
      <c r="I19" s="26">
        <f t="shared" si="2"/>
        <v>0.7449442296608515</v>
      </c>
    </row>
    <row r="20" spans="1:9" x14ac:dyDescent="0.25">
      <c r="D20" s="6" t="s">
        <v>15</v>
      </c>
      <c r="E20" s="12">
        <v>3.7814128095031969</v>
      </c>
      <c r="F20" s="25">
        <f t="shared" si="0"/>
        <v>0.55753207014625306</v>
      </c>
      <c r="G20" s="26">
        <f t="shared" si="1"/>
        <v>32.263073656861174</v>
      </c>
      <c r="H20" s="26">
        <f t="shared" si="3"/>
        <v>29.089656575858438</v>
      </c>
      <c r="I20" s="26">
        <f t="shared" si="2"/>
        <v>2.9953433881604723</v>
      </c>
    </row>
    <row r="21" spans="1:9" x14ac:dyDescent="0.25">
      <c r="A21" s="6" t="s">
        <v>10</v>
      </c>
      <c r="B21" s="6" t="s">
        <v>31</v>
      </c>
      <c r="C21" s="6" t="s">
        <v>32</v>
      </c>
      <c r="D21" s="6" t="s">
        <v>13</v>
      </c>
      <c r="E21" s="12">
        <v>88.230145198832361</v>
      </c>
      <c r="F21" s="25">
        <f t="shared" si="0"/>
        <v>13.008665802999765</v>
      </c>
      <c r="G21" s="26">
        <f t="shared" si="1"/>
        <v>1.3827473560772803</v>
      </c>
      <c r="H21" s="26">
        <f t="shared" si="3"/>
        <v>1.2467394194139414</v>
      </c>
      <c r="I21" s="26">
        <f t="shared" si="2"/>
        <v>0.12837596301496979</v>
      </c>
    </row>
    <row r="22" spans="1:9" x14ac:dyDescent="0.25">
      <c r="D22" s="6" t="s">
        <v>15</v>
      </c>
      <c r="E22" s="12">
        <v>21.942905714183851</v>
      </c>
      <c r="F22" s="25">
        <f t="shared" si="0"/>
        <v>3.2352653000771578</v>
      </c>
      <c r="G22" s="26">
        <f t="shared" si="1"/>
        <v>5.5598835263252964</v>
      </c>
      <c r="H22" s="26">
        <f t="shared" si="3"/>
        <v>5.0130097368506767</v>
      </c>
      <c r="I22" s="26">
        <f t="shared" si="2"/>
        <v>0.51618641598269299</v>
      </c>
    </row>
    <row r="23" spans="1:9" x14ac:dyDescent="0.25">
      <c r="A23" s="6" t="s">
        <v>10</v>
      </c>
      <c r="B23" s="6" t="s">
        <v>33</v>
      </c>
      <c r="C23" s="6" t="s">
        <v>34</v>
      </c>
      <c r="D23" s="6" t="s">
        <v>13</v>
      </c>
      <c r="E23" s="12">
        <v>868.70622311479303</v>
      </c>
      <c r="F23" s="25">
        <f t="shared" si="0"/>
        <v>128.08217545170768</v>
      </c>
      <c r="G23" s="26">
        <f t="shared" si="1"/>
        <v>0.14043873147651967</v>
      </c>
      <c r="H23" s="26">
        <f t="shared" si="3"/>
        <v>0.12662508575751774</v>
      </c>
      <c r="I23" s="27">
        <f>$I$4/E23</f>
        <v>1.3038504336067116E-2</v>
      </c>
    </row>
    <row r="24" spans="1:9" x14ac:dyDescent="0.25">
      <c r="D24" s="6" t="s">
        <v>15</v>
      </c>
      <c r="E24" s="12">
        <v>216.04791315003899</v>
      </c>
      <c r="F24" s="25">
        <f t="shared" si="0"/>
        <v>31.854136624968056</v>
      </c>
      <c r="G24" s="26">
        <f t="shared" si="1"/>
        <v>0.56468955529912734</v>
      </c>
      <c r="H24" s="26">
        <f t="shared" si="3"/>
        <v>0.50914632035167218</v>
      </c>
      <c r="I24" s="27">
        <f t="shared" si="2"/>
        <v>5.2426471941826633E-2</v>
      </c>
    </row>
    <row r="25" spans="1:9" x14ac:dyDescent="0.25">
      <c r="A25" s="6" t="s">
        <v>35</v>
      </c>
      <c r="B25" s="6" t="s">
        <v>11</v>
      </c>
      <c r="C25" s="6" t="s">
        <v>36</v>
      </c>
      <c r="D25" s="6" t="s">
        <v>13</v>
      </c>
      <c r="E25" s="12">
        <v>1.5921036133551782</v>
      </c>
      <c r="F25" s="25">
        <f t="shared" si="0"/>
        <v>0.23473999485336852</v>
      </c>
      <c r="G25" s="26">
        <f t="shared" si="1"/>
        <v>76.628178578716245</v>
      </c>
      <c r="H25" s="26">
        <f t="shared" si="3"/>
        <v>69.090980685727757</v>
      </c>
      <c r="I25" s="26">
        <f t="shared" si="2"/>
        <v>7.1142542243096392</v>
      </c>
    </row>
    <row r="26" spans="1:9" x14ac:dyDescent="0.25">
      <c r="D26" s="6" t="s">
        <v>15</v>
      </c>
      <c r="E26" s="12">
        <v>0.3079464673580975</v>
      </c>
      <c r="F26" s="25">
        <f t="shared" si="0"/>
        <v>4.5403673200901419E-2</v>
      </c>
      <c r="G26" s="26">
        <f t="shared" si="1"/>
        <v>396.17275381221219</v>
      </c>
      <c r="H26" s="26">
        <f t="shared" si="3"/>
        <v>357.20494196183068</v>
      </c>
      <c r="I26" s="26">
        <f t="shared" si="2"/>
        <v>36.781165096722717</v>
      </c>
    </row>
    <row r="27" spans="1:9" x14ac:dyDescent="0.25">
      <c r="A27" s="6" t="s">
        <v>35</v>
      </c>
      <c r="B27" s="6" t="s">
        <v>17</v>
      </c>
      <c r="C27" s="6" t="s">
        <v>37</v>
      </c>
      <c r="D27" s="6" t="s">
        <v>13</v>
      </c>
      <c r="E27" s="12">
        <v>9.238710829790076</v>
      </c>
      <c r="F27" s="25">
        <f t="shared" si="0"/>
        <v>1.3621569064003336</v>
      </c>
      <c r="G27" s="26">
        <f t="shared" si="1"/>
        <v>13.205305615434238</v>
      </c>
      <c r="H27" s="26">
        <f t="shared" si="3"/>
        <v>11.90642309588333</v>
      </c>
      <c r="I27" s="26">
        <f t="shared" si="2"/>
        <v>1.2259967938739007</v>
      </c>
    </row>
    <row r="28" spans="1:9" x14ac:dyDescent="0.25">
      <c r="D28" s="6" t="s">
        <v>15</v>
      </c>
      <c r="E28" s="12">
        <v>1.7869618152434663</v>
      </c>
      <c r="F28" s="25">
        <f t="shared" si="0"/>
        <v>0.26346991728096691</v>
      </c>
      <c r="G28" s="26">
        <f t="shared" si="1"/>
        <v>68.272303839563577</v>
      </c>
      <c r="H28" s="26">
        <f t="shared" si="3"/>
        <v>61.556995265180269</v>
      </c>
      <c r="I28" s="26">
        <f t="shared" si="2"/>
        <v>6.3384845497146278</v>
      </c>
    </row>
    <row r="29" spans="1:9" x14ac:dyDescent="0.25">
      <c r="A29" s="6" t="s">
        <v>35</v>
      </c>
      <c r="B29" s="6" t="s">
        <v>21</v>
      </c>
      <c r="C29" s="6" t="s">
        <v>38</v>
      </c>
      <c r="D29" s="6" t="s">
        <v>13</v>
      </c>
      <c r="E29" s="28">
        <v>90.963531492668167</v>
      </c>
      <c r="F29" s="25">
        <f t="shared" si="0"/>
        <v>13.411676686942872</v>
      </c>
      <c r="G29" s="26">
        <f t="shared" si="1"/>
        <v>1.3411968290812613</v>
      </c>
      <c r="H29" s="26">
        <f t="shared" si="3"/>
        <v>1.2092758294994979</v>
      </c>
      <c r="I29" s="26">
        <f t="shared" si="2"/>
        <v>0.12451836105069937</v>
      </c>
    </row>
    <row r="30" spans="1:9" x14ac:dyDescent="0.25">
      <c r="D30" s="6" t="s">
        <v>15</v>
      </c>
      <c r="E30" s="28">
        <v>17.594268329403704</v>
      </c>
      <c r="F30" s="25">
        <f t="shared" si="0"/>
        <v>2.5941015537232137</v>
      </c>
      <c r="G30" s="26">
        <f t="shared" si="1"/>
        <v>6.9340763546337687</v>
      </c>
      <c r="H30" s="26">
        <f t="shared" si="3"/>
        <v>6.2520360574566762</v>
      </c>
      <c r="I30" s="26">
        <f t="shared" si="2"/>
        <v>0.64376816613178212</v>
      </c>
    </row>
    <row r="31" spans="1:9" x14ac:dyDescent="0.25">
      <c r="A31" s="6" t="s">
        <v>35</v>
      </c>
      <c r="B31" s="6" t="s">
        <v>23</v>
      </c>
      <c r="C31" s="6" t="s">
        <v>39</v>
      </c>
      <c r="D31" s="6" t="s">
        <v>13</v>
      </c>
      <c r="E31" s="12">
        <v>12.736828906841426</v>
      </c>
      <c r="F31" s="25">
        <f t="shared" si="0"/>
        <v>1.8779199588269482</v>
      </c>
      <c r="G31" s="26">
        <f t="shared" si="1"/>
        <v>9.5785223223395306</v>
      </c>
      <c r="H31" s="26">
        <f t="shared" si="3"/>
        <v>8.6363725857159697</v>
      </c>
      <c r="I31" s="26">
        <f t="shared" si="2"/>
        <v>0.8892817780387049</v>
      </c>
    </row>
    <row r="32" spans="1:9" x14ac:dyDescent="0.25">
      <c r="D32" s="6" t="s">
        <v>15</v>
      </c>
      <c r="E32" s="12">
        <v>2.46357173886478</v>
      </c>
      <c r="F32" s="25">
        <f t="shared" si="0"/>
        <v>0.36322938560721135</v>
      </c>
      <c r="G32" s="26">
        <f t="shared" si="1"/>
        <v>49.521594226526524</v>
      </c>
      <c r="H32" s="26">
        <f t="shared" si="3"/>
        <v>44.650617745228836</v>
      </c>
      <c r="I32" s="26">
        <f t="shared" si="2"/>
        <v>4.5976456370903396</v>
      </c>
    </row>
    <row r="33" spans="1:9" x14ac:dyDescent="0.25">
      <c r="A33" s="6" t="s">
        <v>35</v>
      </c>
      <c r="B33" s="6" t="s">
        <v>25</v>
      </c>
      <c r="C33" s="6" t="s">
        <v>40</v>
      </c>
      <c r="D33" s="6" t="s">
        <v>13</v>
      </c>
      <c r="E33" s="12">
        <v>73.909686638320608</v>
      </c>
      <c r="F33" s="25">
        <f t="shared" si="0"/>
        <v>10.897255251202669</v>
      </c>
      <c r="G33" s="26">
        <f t="shared" si="1"/>
        <v>1.6506632019292797</v>
      </c>
      <c r="H33" s="26">
        <f t="shared" si="3"/>
        <v>1.4883028869854162</v>
      </c>
      <c r="I33" s="26">
        <f t="shared" si="2"/>
        <v>0.15324959923423759</v>
      </c>
    </row>
    <row r="34" spans="1:9" x14ac:dyDescent="0.25">
      <c r="D34" s="6" t="s">
        <v>15</v>
      </c>
      <c r="E34" s="12">
        <v>14.29569452194773</v>
      </c>
      <c r="F34" s="25">
        <f t="shared" si="0"/>
        <v>2.1077593382477353</v>
      </c>
      <c r="G34" s="26">
        <f t="shared" si="1"/>
        <v>8.5340379799454471</v>
      </c>
      <c r="H34" s="26">
        <f t="shared" si="3"/>
        <v>7.6946244081475337</v>
      </c>
      <c r="I34" s="26">
        <f t="shared" si="2"/>
        <v>0.79231056871432848</v>
      </c>
    </row>
    <row r="35" spans="1:9" x14ac:dyDescent="0.25">
      <c r="A35" s="6" t="s">
        <v>35</v>
      </c>
      <c r="B35" s="6" t="s">
        <v>27</v>
      </c>
      <c r="C35" s="6" t="s">
        <v>41</v>
      </c>
      <c r="D35" s="6" t="s">
        <v>13</v>
      </c>
      <c r="E35" s="12">
        <v>727.70825194134534</v>
      </c>
      <c r="F35" s="25">
        <f t="shared" si="0"/>
        <v>107.29341349554298</v>
      </c>
      <c r="G35" s="26">
        <f t="shared" si="1"/>
        <v>0.16764960363515766</v>
      </c>
      <c r="H35" s="26">
        <f t="shared" si="3"/>
        <v>0.15115947868743723</v>
      </c>
      <c r="I35" s="26">
        <f t="shared" si="2"/>
        <v>1.5564795131337421E-2</v>
      </c>
    </row>
    <row r="36" spans="1:9" x14ac:dyDescent="0.25">
      <c r="D36" s="6" t="s">
        <v>15</v>
      </c>
      <c r="E36" s="12">
        <v>140.75414663522963</v>
      </c>
      <c r="F36" s="25">
        <f t="shared" si="0"/>
        <v>20.75281242978571</v>
      </c>
      <c r="G36" s="26">
        <f t="shared" si="1"/>
        <v>0.86675954432922109</v>
      </c>
      <c r="H36" s="26">
        <f t="shared" si="3"/>
        <v>0.78150450718208453</v>
      </c>
      <c r="I36" s="26">
        <f t="shared" si="2"/>
        <v>8.0471020766472764E-2</v>
      </c>
    </row>
    <row r="37" spans="1:9" x14ac:dyDescent="0.25">
      <c r="A37" s="6" t="s">
        <v>35</v>
      </c>
      <c r="B37" s="6" t="s">
        <v>29</v>
      </c>
      <c r="C37" s="6" t="s">
        <v>42</v>
      </c>
      <c r="D37" s="6" t="s">
        <v>13</v>
      </c>
      <c r="E37" s="12">
        <v>15.921036133551784</v>
      </c>
      <c r="F37" s="25">
        <f t="shared" si="0"/>
        <v>2.3473999485336856</v>
      </c>
      <c r="G37" s="26">
        <f t="shared" si="1"/>
        <v>7.6628178578716239</v>
      </c>
      <c r="H37" s="26">
        <f t="shared" si="3"/>
        <v>6.9090980685727752</v>
      </c>
      <c r="I37" s="26">
        <f t="shared" si="2"/>
        <v>0.71142542243096385</v>
      </c>
    </row>
    <row r="38" spans="1:9" x14ac:dyDescent="0.25">
      <c r="D38" s="6" t="s">
        <v>15</v>
      </c>
      <c r="E38" s="12">
        <v>3.0794646735809748</v>
      </c>
      <c r="F38" s="25">
        <f t="shared" si="0"/>
        <v>0.45403673200901418</v>
      </c>
      <c r="G38" s="26">
        <f t="shared" si="1"/>
        <v>39.617275381221219</v>
      </c>
      <c r="H38" s="26">
        <f t="shared" si="3"/>
        <v>35.720494196183068</v>
      </c>
      <c r="I38" s="26">
        <f t="shared" si="2"/>
        <v>3.6781165096722721</v>
      </c>
    </row>
    <row r="39" spans="1:9" x14ac:dyDescent="0.25">
      <c r="A39" s="6" t="s">
        <v>35</v>
      </c>
      <c r="B39" s="6" t="s">
        <v>31</v>
      </c>
      <c r="C39" s="6" t="s">
        <v>43</v>
      </c>
      <c r="D39" s="6" t="s">
        <v>13</v>
      </c>
      <c r="E39" s="12">
        <v>92.387108297900753</v>
      </c>
      <c r="F39" s="25">
        <f t="shared" si="0"/>
        <v>13.621569064003335</v>
      </c>
      <c r="G39" s="26">
        <f t="shared" si="1"/>
        <v>1.320530561543424</v>
      </c>
      <c r="H39" s="26">
        <f t="shared" si="3"/>
        <v>1.1906423095883329</v>
      </c>
      <c r="I39" s="26">
        <f t="shared" si="2"/>
        <v>0.12259967938739007</v>
      </c>
    </row>
    <row r="40" spans="1:9" x14ac:dyDescent="0.25">
      <c r="D40" s="6" t="s">
        <v>15</v>
      </c>
      <c r="E40" s="12">
        <v>17.869618152434661</v>
      </c>
      <c r="F40" s="25">
        <f t="shared" si="0"/>
        <v>2.6346991728096691</v>
      </c>
      <c r="G40" s="26">
        <f t="shared" si="1"/>
        <v>6.8272303839563584</v>
      </c>
      <c r="H40" s="26">
        <f t="shared" si="3"/>
        <v>6.1556995265180277</v>
      </c>
      <c r="I40" s="26">
        <f t="shared" si="2"/>
        <v>0.63384845497146292</v>
      </c>
    </row>
    <row r="41" spans="1:9" x14ac:dyDescent="0.25">
      <c r="A41" s="6" t="s">
        <v>35</v>
      </c>
      <c r="B41" s="6" t="s">
        <v>33</v>
      </c>
      <c r="C41" s="6" t="s">
        <v>44</v>
      </c>
      <c r="D41" s="6" t="s">
        <v>13</v>
      </c>
      <c r="E41" s="28">
        <v>909.63531492668164</v>
      </c>
      <c r="F41" s="25">
        <f t="shared" si="0"/>
        <v>134.11676686942872</v>
      </c>
      <c r="G41" s="26">
        <f t="shared" si="1"/>
        <v>0.13411968290812615</v>
      </c>
      <c r="H41" s="26">
        <f t="shared" si="3"/>
        <v>0.12092758294994979</v>
      </c>
      <c r="I41" s="26">
        <f t="shared" si="2"/>
        <v>1.2451836105069936E-2</v>
      </c>
    </row>
    <row r="42" spans="1:9" x14ac:dyDescent="0.25">
      <c r="D42" s="6" t="s">
        <v>15</v>
      </c>
      <c r="E42" s="12">
        <v>175.94268329403701</v>
      </c>
      <c r="F42" s="25">
        <f t="shared" si="0"/>
        <v>25.941015537232133</v>
      </c>
      <c r="G42" s="26">
        <f t="shared" si="1"/>
        <v>0.69340763546337691</v>
      </c>
      <c r="H42" s="26">
        <f t="shared" si="3"/>
        <v>0.6252036057456678</v>
      </c>
      <c r="I42" s="26">
        <f t="shared" si="2"/>
        <v>6.4376816613178234E-2</v>
      </c>
    </row>
    <row r="43" spans="1:9" x14ac:dyDescent="0.25">
      <c r="A43" s="6" t="s">
        <v>45</v>
      </c>
      <c r="B43" s="6" t="s">
        <v>11</v>
      </c>
      <c r="C43" s="6" t="s">
        <v>46</v>
      </c>
      <c r="D43" s="6" t="s">
        <v>13</v>
      </c>
      <c r="E43" s="12">
        <v>1.4799624689145272</v>
      </c>
      <c r="F43" s="25">
        <f t="shared" si="0"/>
        <v>0.21820588774624727</v>
      </c>
      <c r="G43" s="26">
        <f t="shared" si="1"/>
        <v>82.434522876435125</v>
      </c>
      <c r="H43" s="26">
        <f t="shared" si="3"/>
        <v>74.326209150884125</v>
      </c>
      <c r="I43" s="26">
        <f>$I$4/E43</f>
        <v>7.6533223610448653</v>
      </c>
    </row>
    <row r="44" spans="1:9" x14ac:dyDescent="0.25">
      <c r="D44" s="6" t="s">
        <v>15</v>
      </c>
      <c r="E44" s="12">
        <v>0.29326930562560849</v>
      </c>
      <c r="F44" s="25">
        <f t="shared" si="0"/>
        <v>4.3239670280082777E-2</v>
      </c>
      <c r="G44" s="26">
        <f t="shared" si="1"/>
        <v>415.99989381686891</v>
      </c>
      <c r="H44" s="26">
        <f t="shared" si="3"/>
        <v>375.08187147422603</v>
      </c>
      <c r="I44" s="26">
        <f t="shared" si="2"/>
        <v>38.621941129121929</v>
      </c>
    </row>
    <row r="45" spans="1:9" x14ac:dyDescent="0.25">
      <c r="A45" s="6" t="s">
        <v>45</v>
      </c>
      <c r="B45" s="6" t="s">
        <v>17</v>
      </c>
      <c r="C45" s="6" t="s">
        <v>47</v>
      </c>
      <c r="D45" s="6" t="s">
        <v>13</v>
      </c>
      <c r="E45" s="12">
        <v>8.5879745354194092</v>
      </c>
      <c r="F45" s="25">
        <f t="shared" si="0"/>
        <v>1.2662122498402251</v>
      </c>
      <c r="G45" s="26">
        <f t="shared" si="1"/>
        <v>14.205910776380977</v>
      </c>
      <c r="H45" s="26">
        <f t="shared" si="3"/>
        <v>12.808608077064815</v>
      </c>
      <c r="I45" s="26">
        <f t="shared" si="2"/>
        <v>1.318894206094378</v>
      </c>
    </row>
    <row r="46" spans="1:9" x14ac:dyDescent="0.25">
      <c r="D46" s="6" t="s">
        <v>15</v>
      </c>
      <c r="E46" s="12">
        <v>1.7017927019325751</v>
      </c>
      <c r="F46" s="25">
        <f t="shared" si="0"/>
        <v>0.25091257047730481</v>
      </c>
      <c r="G46" s="26">
        <f t="shared" si="1"/>
        <v>71.689107528464191</v>
      </c>
      <c r="H46" s="26">
        <f t="shared" si="3"/>
        <v>64.637719902713627</v>
      </c>
      <c r="I46" s="26">
        <f t="shared" si="2"/>
        <v>6.655704801171181</v>
      </c>
    </row>
    <row r="47" spans="1:9" x14ac:dyDescent="0.25">
      <c r="A47" s="6" t="s">
        <v>45</v>
      </c>
      <c r="B47" s="6" t="s">
        <v>21</v>
      </c>
      <c r="C47" s="6" t="s">
        <v>48</v>
      </c>
      <c r="D47" s="6" t="s">
        <v>13</v>
      </c>
      <c r="E47" s="12">
        <v>84.556439367266805</v>
      </c>
      <c r="F47" s="25">
        <f t="shared" si="0"/>
        <v>12.467014065788296</v>
      </c>
      <c r="G47" s="26">
        <f t="shared" si="1"/>
        <v>1.4428232895439093</v>
      </c>
      <c r="H47" s="26">
        <f t="shared" si="3"/>
        <v>1.3009062446707378</v>
      </c>
      <c r="I47" s="26">
        <f t="shared" si="2"/>
        <v>0.13395348647137384</v>
      </c>
    </row>
    <row r="48" spans="1:9" x14ac:dyDescent="0.25">
      <c r="D48" s="6" t="s">
        <v>15</v>
      </c>
      <c r="E48" s="12">
        <v>16.755700756114486</v>
      </c>
      <c r="F48" s="25">
        <f t="shared" si="0"/>
        <v>2.470463025309046</v>
      </c>
      <c r="G48" s="26">
        <f t="shared" si="1"/>
        <v>7.2811040120467529</v>
      </c>
      <c r="H48" s="26">
        <f t="shared" si="3"/>
        <v>6.5649298469274004</v>
      </c>
      <c r="I48" s="26">
        <f t="shared" si="2"/>
        <v>0.67598664011216636</v>
      </c>
    </row>
    <row r="49" spans="1:9" x14ac:dyDescent="0.25">
      <c r="A49" s="6" t="s">
        <v>45</v>
      </c>
      <c r="B49" s="6" t="s">
        <v>23</v>
      </c>
      <c r="C49" s="6" t="s">
        <v>49</v>
      </c>
      <c r="D49" s="6" t="s">
        <v>13</v>
      </c>
      <c r="E49" s="12">
        <v>11.839699751316218</v>
      </c>
      <c r="F49" s="25">
        <f t="shared" si="0"/>
        <v>1.7456471019699782</v>
      </c>
      <c r="G49" s="26">
        <f t="shared" si="1"/>
        <v>10.304315359554391</v>
      </c>
      <c r="H49" s="26">
        <f t="shared" si="3"/>
        <v>9.2907761438605156</v>
      </c>
      <c r="I49" s="26">
        <f t="shared" si="2"/>
        <v>0.95666529513060816</v>
      </c>
    </row>
    <row r="50" spans="1:9" x14ac:dyDescent="0.25">
      <c r="D50" s="6" t="s">
        <v>15</v>
      </c>
      <c r="E50" s="12">
        <v>2.3461544450048679</v>
      </c>
      <c r="F50" s="25">
        <f t="shared" si="0"/>
        <v>0.34591736224066222</v>
      </c>
      <c r="G50" s="26">
        <f t="shared" si="1"/>
        <v>51.999986727108613</v>
      </c>
      <c r="H50" s="26">
        <f t="shared" si="3"/>
        <v>46.885233934278254</v>
      </c>
      <c r="I50" s="26">
        <f t="shared" si="2"/>
        <v>4.8277426411402411</v>
      </c>
    </row>
    <row r="51" spans="1:9" x14ac:dyDescent="0.25">
      <c r="A51" s="6" t="s">
        <v>45</v>
      </c>
      <c r="B51" s="6" t="s">
        <v>25</v>
      </c>
      <c r="C51" s="6" t="s">
        <v>50</v>
      </c>
      <c r="D51" s="6" t="s">
        <v>13</v>
      </c>
      <c r="E51" s="12">
        <v>68.703796283355274</v>
      </c>
      <c r="F51" s="25">
        <f t="shared" si="0"/>
        <v>10.129697998721801</v>
      </c>
      <c r="G51" s="26">
        <f t="shared" si="1"/>
        <v>1.7757388470476221</v>
      </c>
      <c r="H51" s="26">
        <f t="shared" si="3"/>
        <v>1.6010760096331018</v>
      </c>
      <c r="I51" s="26">
        <f t="shared" si="2"/>
        <v>0.16486177576179725</v>
      </c>
    </row>
    <row r="52" spans="1:9" x14ac:dyDescent="0.25">
      <c r="D52" s="6" t="s">
        <v>15</v>
      </c>
      <c r="E52" s="12">
        <v>13.614341615460601</v>
      </c>
      <c r="F52" s="25">
        <f t="shared" si="0"/>
        <v>2.0073005638184385</v>
      </c>
      <c r="G52" s="26">
        <f t="shared" si="1"/>
        <v>8.9611384410580239</v>
      </c>
      <c r="H52" s="26">
        <f t="shared" si="3"/>
        <v>8.0797149878392034</v>
      </c>
      <c r="I52" s="26">
        <f t="shared" si="2"/>
        <v>0.83196310014639763</v>
      </c>
    </row>
    <row r="53" spans="1:9" x14ac:dyDescent="0.25">
      <c r="A53" s="6" t="s">
        <v>45</v>
      </c>
      <c r="B53" s="6" t="s">
        <v>27</v>
      </c>
      <c r="C53" s="6" t="s">
        <v>51</v>
      </c>
      <c r="D53" s="6" t="s">
        <v>13</v>
      </c>
      <c r="E53" s="12">
        <v>676.45151493813444</v>
      </c>
      <c r="F53" s="25">
        <f t="shared" si="0"/>
        <v>99.736112526306371</v>
      </c>
      <c r="G53" s="26">
        <f t="shared" si="1"/>
        <v>0.18035291119298866</v>
      </c>
      <c r="H53" s="26">
        <f t="shared" si="3"/>
        <v>0.16261328058384222</v>
      </c>
      <c r="I53" s="26">
        <f t="shared" si="2"/>
        <v>1.674418580892173E-2</v>
      </c>
    </row>
    <row r="54" spans="1:9" x14ac:dyDescent="0.25">
      <c r="D54" s="6" t="s">
        <v>15</v>
      </c>
      <c r="E54" s="12">
        <v>134.04560604891589</v>
      </c>
      <c r="F54" s="25">
        <f t="shared" si="0"/>
        <v>19.763704202472368</v>
      </c>
      <c r="G54" s="26">
        <f t="shared" si="1"/>
        <v>0.91013800150584412</v>
      </c>
      <c r="H54" s="26">
        <f t="shared" si="3"/>
        <v>0.82061623086592506</v>
      </c>
      <c r="I54" s="26">
        <f t="shared" si="2"/>
        <v>8.4498330014020795E-2</v>
      </c>
    </row>
    <row r="55" spans="1:9" x14ac:dyDescent="0.25">
      <c r="A55" s="6" t="s">
        <v>45</v>
      </c>
      <c r="B55" s="6" t="s">
        <v>29</v>
      </c>
      <c r="C55" s="6" t="s">
        <v>52</v>
      </c>
      <c r="D55" s="6" t="s">
        <v>13</v>
      </c>
      <c r="E55" s="12">
        <v>14.799624689145272</v>
      </c>
      <c r="F55" s="25">
        <f t="shared" si="0"/>
        <v>2.182058877462473</v>
      </c>
      <c r="G55" s="26">
        <f t="shared" si="1"/>
        <v>8.2434522876435121</v>
      </c>
      <c r="H55" s="26">
        <f t="shared" si="3"/>
        <v>7.432620915088413</v>
      </c>
      <c r="I55" s="26">
        <f t="shared" si="2"/>
        <v>0.76533223610448653</v>
      </c>
    </row>
    <row r="56" spans="1:9" x14ac:dyDescent="0.25">
      <c r="D56" s="6" t="s">
        <v>15</v>
      </c>
      <c r="E56" s="12">
        <v>2.9326930562560851</v>
      </c>
      <c r="F56" s="25">
        <f t="shared" si="0"/>
        <v>0.43239670280082781</v>
      </c>
      <c r="G56" s="26">
        <f t="shared" si="1"/>
        <v>41.599989381686882</v>
      </c>
      <c r="H56" s="26">
        <f t="shared" si="3"/>
        <v>37.508187147422603</v>
      </c>
      <c r="I56" s="26">
        <f t="shared" si="2"/>
        <v>3.8621941129121926</v>
      </c>
    </row>
    <row r="57" spans="1:9" x14ac:dyDescent="0.25">
      <c r="A57" s="6" t="s">
        <v>45</v>
      </c>
      <c r="B57" s="6" t="s">
        <v>31</v>
      </c>
      <c r="C57" s="6" t="s">
        <v>53</v>
      </c>
      <c r="D57" s="6" t="s">
        <v>13</v>
      </c>
      <c r="E57" s="12">
        <v>85.879745354194085</v>
      </c>
      <c r="F57" s="25">
        <f t="shared" si="0"/>
        <v>12.662122498402249</v>
      </c>
      <c r="G57" s="26">
        <f t="shared" si="1"/>
        <v>1.4205910776380979</v>
      </c>
      <c r="H57" s="26">
        <f t="shared" si="3"/>
        <v>1.2808608077064816</v>
      </c>
      <c r="I57" s="26">
        <f t="shared" si="2"/>
        <v>0.13188942060943781</v>
      </c>
    </row>
    <row r="58" spans="1:9" x14ac:dyDescent="0.25">
      <c r="D58" s="6" t="s">
        <v>15</v>
      </c>
      <c r="E58" s="12">
        <v>17.01792701932575</v>
      </c>
      <c r="F58" s="25">
        <f t="shared" si="0"/>
        <v>2.509125704773048</v>
      </c>
      <c r="G58" s="26">
        <f t="shared" si="1"/>
        <v>7.1689107528464202</v>
      </c>
      <c r="H58" s="26">
        <f t="shared" si="3"/>
        <v>6.4637719902713622</v>
      </c>
      <c r="I58" s="26">
        <f t="shared" si="2"/>
        <v>0.66557048011711817</v>
      </c>
    </row>
    <row r="59" spans="1:9" x14ac:dyDescent="0.25">
      <c r="A59" s="6" t="s">
        <v>45</v>
      </c>
      <c r="B59" s="6" t="s">
        <v>33</v>
      </c>
      <c r="C59" s="6" t="s">
        <v>54</v>
      </c>
      <c r="D59" s="6" t="s">
        <v>13</v>
      </c>
      <c r="E59" s="12">
        <v>845.56439367266796</v>
      </c>
      <c r="F59" s="25">
        <f t="shared" si="0"/>
        <v>124.67014065788295</v>
      </c>
      <c r="G59" s="26">
        <f t="shared" si="1"/>
        <v>0.14428232895439094</v>
      </c>
      <c r="H59" s="26">
        <f t="shared" si="3"/>
        <v>0.13009062446707381</v>
      </c>
      <c r="I59" s="26">
        <f t="shared" si="2"/>
        <v>1.3395348647137387E-2</v>
      </c>
    </row>
    <row r="60" spans="1:9" x14ac:dyDescent="0.25">
      <c r="D60" s="6" t="s">
        <v>15</v>
      </c>
      <c r="E60" s="12">
        <v>167.55700756114484</v>
      </c>
      <c r="F60" s="25">
        <f t="shared" si="0"/>
        <v>24.70463025309046</v>
      </c>
      <c r="G60" s="26">
        <f t="shared" si="1"/>
        <v>0.72811040120467541</v>
      </c>
      <c r="H60" s="26">
        <f t="shared" si="3"/>
        <v>0.65649298469274009</v>
      </c>
      <c r="I60" s="26">
        <f t="shared" si="2"/>
        <v>6.7598664011216641E-2</v>
      </c>
    </row>
  </sheetData>
  <sheetProtection algorithmName="SHA-512" hashValue="88Dj88dkLuM1/AlHXxbp9Q2THeyMZfcPETVcC9JEZRxxwiYTUsLZ+bz0/4P481H9C0rh2q4QxYIFF331WPHa3w==" saltValue="lETL5YwSrtCH40DdfLicXw==" spinCount="100000" sheet="1" objects="1" scenarios="1"/>
  <mergeCells count="8">
    <mergeCell ref="A1:J1"/>
    <mergeCell ref="A3:A5"/>
    <mergeCell ref="B3:B5"/>
    <mergeCell ref="C3:C5"/>
    <mergeCell ref="D3:D5"/>
    <mergeCell ref="E3:E5"/>
    <mergeCell ref="F3:F5"/>
    <mergeCell ref="A2:G2"/>
  </mergeCells>
  <conditionalFormatting sqref="H8:H60">
    <cfRule type="cellIs" dxfId="45" priority="3" operator="lessThan">
      <formula>30</formula>
    </cfRule>
  </conditionalFormatting>
  <conditionalFormatting sqref="I7:I60">
    <cfRule type="cellIs" dxfId="44" priority="1" operator="lessThan">
      <formula>$I$6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CA058-C960-4261-B809-A95B4C1306EA}">
  <dimension ref="A1:K60"/>
  <sheetViews>
    <sheetView workbookViewId="0">
      <selection activeCell="K37" sqref="K37"/>
    </sheetView>
  </sheetViews>
  <sheetFormatPr defaultRowHeight="15" x14ac:dyDescent="0.25"/>
  <cols>
    <col min="1" max="1" width="16.28515625" customWidth="1"/>
    <col min="3" max="3" width="22.28515625" customWidth="1"/>
    <col min="5" max="5" width="9.140625" style="1"/>
    <col min="7" max="7" width="17" customWidth="1"/>
    <col min="8" max="8" width="15.85546875" customWidth="1"/>
    <col min="9" max="9" width="14.140625" bestFit="1" customWidth="1"/>
  </cols>
  <sheetData>
    <row r="1" spans="1:11" s="2" customFormat="1" ht="18" x14ac:dyDescent="0.35">
      <c r="A1" s="93"/>
      <c r="B1" s="93"/>
      <c r="C1" s="93"/>
      <c r="D1" s="93"/>
      <c r="E1" s="93"/>
      <c r="F1" s="93"/>
      <c r="G1" s="93"/>
    </row>
    <row r="2" spans="1:11" ht="21" customHeight="1" x14ac:dyDescent="0.25">
      <c r="A2" s="29" t="s">
        <v>124</v>
      </c>
      <c r="B2" s="30"/>
      <c r="C2" s="30"/>
      <c r="D2" s="30"/>
      <c r="E2" s="31"/>
      <c r="F2" s="30"/>
      <c r="G2" s="30"/>
      <c r="H2" s="30"/>
      <c r="I2" s="30"/>
      <c r="J2" s="30"/>
      <c r="K2" s="6"/>
    </row>
    <row r="3" spans="1:11" ht="44.25" customHeight="1" x14ac:dyDescent="0.25">
      <c r="A3" s="86" t="s">
        <v>2</v>
      </c>
      <c r="B3" s="86" t="s">
        <v>3</v>
      </c>
      <c r="C3" s="86" t="s">
        <v>4</v>
      </c>
      <c r="D3" s="86" t="s">
        <v>5</v>
      </c>
      <c r="E3" s="88" t="s">
        <v>6</v>
      </c>
      <c r="F3" s="90" t="s">
        <v>7</v>
      </c>
      <c r="G3" s="19" t="s">
        <v>121</v>
      </c>
      <c r="H3" s="19" t="s">
        <v>122</v>
      </c>
      <c r="I3" s="19" t="s">
        <v>123</v>
      </c>
      <c r="J3" s="6"/>
      <c r="K3" s="6"/>
    </row>
    <row r="4" spans="1:11" x14ac:dyDescent="0.25">
      <c r="A4" s="87"/>
      <c r="B4" s="87"/>
      <c r="C4" s="87"/>
      <c r="D4" s="87"/>
      <c r="E4" s="89"/>
      <c r="F4" s="91"/>
      <c r="G4" s="20">
        <v>122</v>
      </c>
      <c r="H4" s="20">
        <v>110</v>
      </c>
      <c r="I4" s="21">
        <f>1.67/(24.45/165.83)</f>
        <v>11.326629856850717</v>
      </c>
      <c r="J4" s="6"/>
      <c r="K4" s="6"/>
    </row>
    <row r="5" spans="1:11" ht="12.75" customHeight="1" x14ac:dyDescent="0.25">
      <c r="A5" s="87"/>
      <c r="B5" s="87"/>
      <c r="C5" s="87"/>
      <c r="D5" s="87"/>
      <c r="E5" s="89"/>
      <c r="F5" s="92"/>
      <c r="G5" s="20" t="s">
        <v>8</v>
      </c>
      <c r="H5" s="20" t="s">
        <v>8</v>
      </c>
      <c r="I5" s="20" t="s">
        <v>9</v>
      </c>
      <c r="J5" s="6"/>
      <c r="K5" s="6"/>
    </row>
    <row r="6" spans="1:11" ht="12.75" customHeight="1" x14ac:dyDescent="0.25">
      <c r="A6" s="22"/>
      <c r="B6" s="22"/>
      <c r="C6" s="22"/>
      <c r="D6" s="22"/>
      <c r="E6" s="32"/>
      <c r="F6" s="24"/>
      <c r="G6" s="24">
        <v>30</v>
      </c>
      <c r="H6" s="24">
        <v>30</v>
      </c>
      <c r="I6" s="24">
        <v>10</v>
      </c>
      <c r="J6" s="6"/>
      <c r="K6" s="6"/>
    </row>
    <row r="7" spans="1:11" x14ac:dyDescent="0.25">
      <c r="A7" s="33" t="s">
        <v>10</v>
      </c>
      <c r="B7" s="33" t="s">
        <v>11</v>
      </c>
      <c r="C7" s="33" t="s">
        <v>12</v>
      </c>
      <c r="D7" s="33" t="s">
        <v>13</v>
      </c>
      <c r="E7" s="34">
        <v>6.2556944987180563</v>
      </c>
      <c r="F7" s="25">
        <f>E7*(24.45/165.83)</f>
        <v>0.92234053243476122</v>
      </c>
      <c r="G7" s="26">
        <f>$G$4/E7</f>
        <v>19.502231131171889</v>
      </c>
      <c r="H7" s="26">
        <f>$H$4/F7</f>
        <v>119.26180855310129</v>
      </c>
      <c r="I7" s="26">
        <f>$I$4/E7</f>
        <v>1.8106110934879922</v>
      </c>
      <c r="J7" s="6" t="s">
        <v>14</v>
      </c>
      <c r="K7" s="12">
        <f>MAX(E7,E9,E11,E13,E15,E17,E19,E21,E23,E25,E27,E29,E31,E33,E35,E37,E39,E41,E43,E45,E47,E49,E51,E53,E55,E57,E59)</f>
        <v>258.56645259916382</v>
      </c>
    </row>
    <row r="8" spans="1:11" x14ac:dyDescent="0.25">
      <c r="A8" s="33"/>
      <c r="B8" s="33"/>
      <c r="C8" s="33"/>
      <c r="D8" s="33" t="s">
        <v>15</v>
      </c>
      <c r="E8" s="34">
        <v>1.831683336458392</v>
      </c>
      <c r="F8" s="25">
        <f t="shared" ref="F8:F60" si="0">E8*(24.45/165.83)</f>
        <v>0.27006366505703239</v>
      </c>
      <c r="G8" s="26">
        <f>$G$4/E8</f>
        <v>66.605399291282637</v>
      </c>
      <c r="H8" s="26">
        <f t="shared" ref="H8:H60" si="1">$H$4/E8</f>
        <v>60.054048541320412</v>
      </c>
      <c r="I8" s="26">
        <f t="shared" ref="I8:I60" si="2">$I$4/E8</f>
        <v>6.1837270839352909</v>
      </c>
      <c r="J8" s="6" t="s">
        <v>16</v>
      </c>
      <c r="K8" s="12">
        <f>MAX(E8,E10,E12,E14,E16,E18,E20,E22,E24,E26,E28,E30,E32,E34,E36,E38,E40,E42,E44,E46,E48,E50,E52,E54,E56,E58,E60)</f>
        <v>73.272026472264585</v>
      </c>
    </row>
    <row r="9" spans="1:11" x14ac:dyDescent="0.25">
      <c r="A9" s="33" t="s">
        <v>10</v>
      </c>
      <c r="B9" s="33" t="s">
        <v>17</v>
      </c>
      <c r="C9" s="33" t="s">
        <v>18</v>
      </c>
      <c r="D9" s="33" t="s">
        <v>13</v>
      </c>
      <c r="E9" s="34">
        <v>25.024380786186267</v>
      </c>
      <c r="F9" s="25">
        <f t="shared" si="0"/>
        <v>3.6895984455300859</v>
      </c>
      <c r="G9" s="26">
        <f t="shared" ref="G9:G60" si="3">$G$4/E9</f>
        <v>4.8752455072672705</v>
      </c>
      <c r="H9" s="26">
        <f>$H$4/E9</f>
        <v>4.3957131622901615</v>
      </c>
      <c r="I9" s="26">
        <f t="shared" si="2"/>
        <v>0.45262378132861297</v>
      </c>
      <c r="J9" s="6" t="s">
        <v>19</v>
      </c>
      <c r="K9" s="12">
        <f>MIN(E7,E9,E11,E13,E15,E17,E19,E21,E23,E25,E27,E29,E31,E33,E35,E37,E39,E41,E43,E45,E47,E49,E51,E53,E55,E57,E59)</f>
        <v>5.7117202942284919</v>
      </c>
    </row>
    <row r="10" spans="1:11" x14ac:dyDescent="0.25">
      <c r="A10" s="33"/>
      <c r="B10" s="33"/>
      <c r="C10" s="33"/>
      <c r="D10" s="33" t="s">
        <v>15</v>
      </c>
      <c r="E10" s="34">
        <v>7.3272026472264589</v>
      </c>
      <c r="F10" s="25">
        <f t="shared" si="0"/>
        <v>1.0803238540956817</v>
      </c>
      <c r="G10" s="26">
        <f t="shared" si="3"/>
        <v>16.650283317355804</v>
      </c>
      <c r="H10" s="26">
        <f t="shared" si="1"/>
        <v>15.01255053204212</v>
      </c>
      <c r="I10" s="26">
        <f>$I$4/E10</f>
        <v>1.5458327553064399</v>
      </c>
      <c r="J10" s="6" t="s">
        <v>20</v>
      </c>
      <c r="K10" s="12">
        <f>MIN(E8,E10,E12,E14,E16,E18,E20,E22,E24,E26,E28,E30,E32,E34,E36,E38,E40,E42,E44,E46,E48,E50,E52,E54,E56,E58,E60)</f>
        <v>1.5932312296906201</v>
      </c>
    </row>
    <row r="11" spans="1:11" x14ac:dyDescent="0.25">
      <c r="A11" s="33" t="s">
        <v>10</v>
      </c>
      <c r="B11" s="33" t="s">
        <v>21</v>
      </c>
      <c r="C11" s="33" t="s">
        <v>22</v>
      </c>
      <c r="D11" s="33" t="s">
        <v>13</v>
      </c>
      <c r="E11" s="34">
        <v>100.09752314474507</v>
      </c>
      <c r="F11" s="25">
        <f t="shared" si="0"/>
        <v>14.758393782120343</v>
      </c>
      <c r="G11" s="26">
        <f t="shared" si="3"/>
        <v>1.2188113768168176</v>
      </c>
      <c r="H11" s="26">
        <f t="shared" si="1"/>
        <v>1.0989282905725404</v>
      </c>
      <c r="I11" s="26">
        <f t="shared" si="2"/>
        <v>0.11315594533215324</v>
      </c>
      <c r="J11" s="6"/>
      <c r="K11" s="6"/>
    </row>
    <row r="12" spans="1:11" x14ac:dyDescent="0.25">
      <c r="A12" s="33"/>
      <c r="B12" s="33"/>
      <c r="C12" s="33"/>
      <c r="D12" s="33" t="s">
        <v>15</v>
      </c>
      <c r="E12" s="34">
        <v>29.308810588905835</v>
      </c>
      <c r="F12" s="25">
        <f t="shared" si="0"/>
        <v>4.3212954163827266</v>
      </c>
      <c r="G12" s="26">
        <f t="shared" si="3"/>
        <v>4.162570829338951</v>
      </c>
      <c r="H12" s="26">
        <f t="shared" si="1"/>
        <v>3.7531376330105299</v>
      </c>
      <c r="I12" s="26">
        <f t="shared" si="2"/>
        <v>0.38645818882660998</v>
      </c>
      <c r="J12" s="6"/>
      <c r="K12" s="6"/>
    </row>
    <row r="13" spans="1:11" x14ac:dyDescent="0.25">
      <c r="A13" s="33" t="s">
        <v>10</v>
      </c>
      <c r="B13" s="33" t="s">
        <v>23</v>
      </c>
      <c r="C13" s="33" t="s">
        <v>24</v>
      </c>
      <c r="D13" s="33" t="s">
        <v>13</v>
      </c>
      <c r="E13" s="34">
        <v>14.231704984583576</v>
      </c>
      <c r="F13" s="25">
        <f t="shared" si="0"/>
        <v>2.0983247112890817</v>
      </c>
      <c r="G13" s="26">
        <f t="shared" si="3"/>
        <v>8.5724092884272043</v>
      </c>
      <c r="H13" s="26">
        <f t="shared" si="1"/>
        <v>7.7292214895655125</v>
      </c>
      <c r="I13" s="26">
        <f t="shared" si="2"/>
        <v>0.79587300812659012</v>
      </c>
      <c r="J13" s="6"/>
      <c r="K13" s="6"/>
    </row>
    <row r="14" spans="1:11" x14ac:dyDescent="0.25">
      <c r="A14" s="33"/>
      <c r="B14" s="33"/>
      <c r="C14" s="33"/>
      <c r="D14" s="33" t="s">
        <v>15</v>
      </c>
      <c r="E14" s="34">
        <v>4.1670795904428406</v>
      </c>
      <c r="F14" s="25">
        <f t="shared" si="0"/>
        <v>0.61439483800474848</v>
      </c>
      <c r="G14" s="26">
        <f t="shared" si="3"/>
        <v>29.277098589574795</v>
      </c>
      <c r="H14" s="26">
        <f t="shared" si="1"/>
        <v>26.397383974206782</v>
      </c>
      <c r="I14" s="26">
        <f t="shared" si="2"/>
        <v>2.7181217951363923</v>
      </c>
      <c r="J14" s="6"/>
      <c r="K14" s="6"/>
    </row>
    <row r="15" spans="1:11" x14ac:dyDescent="0.25">
      <c r="A15" s="33" t="s">
        <v>10</v>
      </c>
      <c r="B15" s="33" t="s">
        <v>25</v>
      </c>
      <c r="C15" s="33" t="s">
        <v>26</v>
      </c>
      <c r="D15" s="33" t="s">
        <v>13</v>
      </c>
      <c r="E15" s="34">
        <v>56.930466288573761</v>
      </c>
      <c r="F15" s="25">
        <f t="shared" si="0"/>
        <v>8.3938364635809464</v>
      </c>
      <c r="G15" s="26">
        <f t="shared" si="3"/>
        <v>2.1429650581394593</v>
      </c>
      <c r="H15" s="26">
        <f t="shared" si="1"/>
        <v>1.9321816097978732</v>
      </c>
      <c r="I15" s="26">
        <f>$I$4/E15</f>
        <v>0.19895550827631339</v>
      </c>
      <c r="J15" s="6"/>
      <c r="K15" s="6"/>
    </row>
    <row r="16" spans="1:11" x14ac:dyDescent="0.25">
      <c r="A16" s="33"/>
      <c r="B16" s="33"/>
      <c r="C16" s="33"/>
      <c r="D16" s="33" t="s">
        <v>15</v>
      </c>
      <c r="E16" s="34">
        <v>16.669386022440197</v>
      </c>
      <c r="F16" s="25">
        <f t="shared" si="0"/>
        <v>2.4577367680676763</v>
      </c>
      <c r="G16" s="26">
        <f t="shared" si="3"/>
        <v>7.31880585378277</v>
      </c>
      <c r="H16" s="26">
        <f t="shared" si="1"/>
        <v>6.5989233107877441</v>
      </c>
      <c r="I16" s="26">
        <f t="shared" si="2"/>
        <v>0.67948692540942401</v>
      </c>
      <c r="J16" s="6"/>
      <c r="K16" s="6"/>
    </row>
    <row r="17" spans="1:11" x14ac:dyDescent="0.25">
      <c r="A17" s="33" t="s">
        <v>10</v>
      </c>
      <c r="B17" s="33" t="s">
        <v>27</v>
      </c>
      <c r="C17" s="33" t="s">
        <v>28</v>
      </c>
      <c r="D17" s="33" t="s">
        <v>13</v>
      </c>
      <c r="E17" s="34">
        <v>227.72186515429505</v>
      </c>
      <c r="F17" s="25">
        <f t="shared" si="0"/>
        <v>33.575345854323785</v>
      </c>
      <c r="G17" s="26">
        <f t="shared" si="3"/>
        <v>0.53574126453486481</v>
      </c>
      <c r="H17" s="26">
        <f t="shared" si="1"/>
        <v>0.48304540244946831</v>
      </c>
      <c r="I17" s="26">
        <f t="shared" si="2"/>
        <v>4.9738877069078348E-2</v>
      </c>
      <c r="J17" s="6"/>
      <c r="K17" s="6"/>
    </row>
    <row r="18" spans="1:11" x14ac:dyDescent="0.25">
      <c r="A18" s="33"/>
      <c r="B18" s="33"/>
      <c r="C18" s="33"/>
      <c r="D18" s="33" t="s">
        <v>15</v>
      </c>
      <c r="E18" s="34">
        <v>66.677544089760787</v>
      </c>
      <c r="F18" s="25">
        <f t="shared" si="0"/>
        <v>9.8309470722707051</v>
      </c>
      <c r="G18" s="26">
        <f t="shared" si="3"/>
        <v>1.8297014634456925</v>
      </c>
      <c r="H18" s="26">
        <f t="shared" si="1"/>
        <v>1.649730827696936</v>
      </c>
      <c r="I18" s="26">
        <f t="shared" si="2"/>
        <v>0.169871731352356</v>
      </c>
      <c r="J18" s="6"/>
      <c r="K18" s="6"/>
    </row>
    <row r="19" spans="1:11" x14ac:dyDescent="0.25">
      <c r="A19" s="33" t="s">
        <v>10</v>
      </c>
      <c r="B19" s="33" t="s">
        <v>29</v>
      </c>
      <c r="C19" s="33" t="s">
        <v>30</v>
      </c>
      <c r="D19" s="33" t="s">
        <v>13</v>
      </c>
      <c r="E19" s="34">
        <v>15.639236246795139</v>
      </c>
      <c r="F19" s="25">
        <f t="shared" si="0"/>
        <v>2.3058513310869029</v>
      </c>
      <c r="G19" s="26">
        <f t="shared" si="3"/>
        <v>7.800892452468756</v>
      </c>
      <c r="H19" s="26">
        <f t="shared" si="1"/>
        <v>7.033591555504616</v>
      </c>
      <c r="I19" s="26">
        <f t="shared" si="2"/>
        <v>0.72424443739519695</v>
      </c>
      <c r="J19" s="6"/>
      <c r="K19" s="6"/>
    </row>
    <row r="20" spans="1:11" x14ac:dyDescent="0.25">
      <c r="A20" s="33"/>
      <c r="B20" s="33"/>
      <c r="C20" s="33"/>
      <c r="D20" s="33" t="s">
        <v>15</v>
      </c>
      <c r="E20" s="34">
        <v>4.5792083411459794</v>
      </c>
      <c r="F20" s="25">
        <f t="shared" si="0"/>
        <v>0.6751591626425808</v>
      </c>
      <c r="G20" s="26">
        <f t="shared" si="3"/>
        <v>26.64215971651306</v>
      </c>
      <c r="H20" s="26">
        <f t="shared" si="1"/>
        <v>24.021619416528168</v>
      </c>
      <c r="I20" s="26">
        <f t="shared" si="2"/>
        <v>2.4734908335741168</v>
      </c>
      <c r="J20" s="6"/>
      <c r="K20" s="6"/>
    </row>
    <row r="21" spans="1:11" x14ac:dyDescent="0.25">
      <c r="A21" s="33" t="s">
        <v>10</v>
      </c>
      <c r="B21" s="33" t="s">
        <v>31</v>
      </c>
      <c r="C21" s="33" t="s">
        <v>32</v>
      </c>
      <c r="D21" s="33" t="s">
        <v>13</v>
      </c>
      <c r="E21" s="34">
        <v>62.560951965465669</v>
      </c>
      <c r="F21" s="25">
        <f t="shared" si="0"/>
        <v>9.2239961138252156</v>
      </c>
      <c r="G21" s="26">
        <f t="shared" si="3"/>
        <v>1.9500982029069081</v>
      </c>
      <c r="H21" s="26">
        <f t="shared" si="1"/>
        <v>1.7582852649160647</v>
      </c>
      <c r="I21" s="26">
        <f t="shared" si="2"/>
        <v>0.18104951253144519</v>
      </c>
      <c r="J21" s="6"/>
      <c r="K21" s="6"/>
    </row>
    <row r="22" spans="1:11" x14ac:dyDescent="0.25">
      <c r="A22" s="33"/>
      <c r="B22" s="33"/>
      <c r="C22" s="33"/>
      <c r="D22" s="33" t="s">
        <v>15</v>
      </c>
      <c r="E22" s="34">
        <v>18.318006618066146</v>
      </c>
      <c r="F22" s="25">
        <f t="shared" si="0"/>
        <v>2.7008096352392039</v>
      </c>
      <c r="G22" s="26">
        <f t="shared" si="3"/>
        <v>6.6601133269423221</v>
      </c>
      <c r="H22" s="26">
        <f t="shared" si="1"/>
        <v>6.0050202128168477</v>
      </c>
      <c r="I22" s="26">
        <f t="shared" si="2"/>
        <v>0.61833310212257597</v>
      </c>
      <c r="J22" s="6"/>
      <c r="K22" s="6"/>
    </row>
    <row r="23" spans="1:11" x14ac:dyDescent="0.25">
      <c r="A23" s="33" t="s">
        <v>10</v>
      </c>
      <c r="B23" s="33" t="s">
        <v>33</v>
      </c>
      <c r="C23" s="33" t="s">
        <v>34</v>
      </c>
      <c r="D23" s="33" t="s">
        <v>13</v>
      </c>
      <c r="E23" s="34">
        <v>250.24380786186268</v>
      </c>
      <c r="F23" s="25">
        <f t="shared" si="0"/>
        <v>36.895984455300862</v>
      </c>
      <c r="G23" s="26">
        <f t="shared" si="3"/>
        <v>0.48752455072672701</v>
      </c>
      <c r="H23" s="26">
        <f t="shared" si="1"/>
        <v>0.43957131622901618</v>
      </c>
      <c r="I23" s="27">
        <f>$I$4/E23</f>
        <v>4.5262378132861297E-2</v>
      </c>
      <c r="J23" s="6"/>
      <c r="K23" s="6"/>
    </row>
    <row r="24" spans="1:11" x14ac:dyDescent="0.25">
      <c r="A24" s="33"/>
      <c r="B24" s="33"/>
      <c r="C24" s="33"/>
      <c r="D24" s="33" t="s">
        <v>15</v>
      </c>
      <c r="E24" s="34">
        <v>73.272026472264585</v>
      </c>
      <c r="F24" s="25">
        <f t="shared" si="0"/>
        <v>10.803238540956816</v>
      </c>
      <c r="G24" s="26">
        <f t="shared" si="3"/>
        <v>1.6650283317355805</v>
      </c>
      <c r="H24" s="26">
        <f t="shared" si="1"/>
        <v>1.5012550532042119</v>
      </c>
      <c r="I24" s="26">
        <f>$I$4/E24</f>
        <v>0.15458327553064399</v>
      </c>
      <c r="J24" s="6"/>
      <c r="K24" s="6"/>
    </row>
    <row r="25" spans="1:11" x14ac:dyDescent="0.25">
      <c r="A25" s="33" t="s">
        <v>35</v>
      </c>
      <c r="B25" s="33" t="s">
        <v>11</v>
      </c>
      <c r="C25" s="33" t="s">
        <v>36</v>
      </c>
      <c r="D25" s="33" t="s">
        <v>13</v>
      </c>
      <c r="E25" s="34">
        <v>6.4637472906842799</v>
      </c>
      <c r="F25" s="25">
        <f t="shared" si="0"/>
        <v>0.95301586719671127</v>
      </c>
      <c r="G25" s="26">
        <f t="shared" si="3"/>
        <v>18.87450027259413</v>
      </c>
      <c r="H25" s="26">
        <f t="shared" si="1"/>
        <v>17.017992049060279</v>
      </c>
      <c r="I25" s="26">
        <f t="shared" si="2"/>
        <v>1.7523317895139481</v>
      </c>
      <c r="J25" s="6"/>
      <c r="K25" s="6"/>
    </row>
    <row r="26" spans="1:11" x14ac:dyDescent="0.25">
      <c r="A26" s="33"/>
      <c r="B26" s="33"/>
      <c r="C26" s="33"/>
      <c r="D26" s="33" t="s">
        <v>15</v>
      </c>
      <c r="E26" s="34">
        <v>1.6573427272723456</v>
      </c>
      <c r="F26" s="25">
        <f t="shared" si="0"/>
        <v>0.24435885956587375</v>
      </c>
      <c r="G26" s="26">
        <f t="shared" si="3"/>
        <v>73.61181124002492</v>
      </c>
      <c r="H26" s="26">
        <f t="shared" si="1"/>
        <v>66.371305216415905</v>
      </c>
      <c r="I26" s="26">
        <f t="shared" si="2"/>
        <v>6.834210975476438</v>
      </c>
      <c r="J26" s="6"/>
      <c r="K26" s="6"/>
    </row>
    <row r="27" spans="1:11" x14ac:dyDescent="0.25">
      <c r="A27" s="33" t="s">
        <v>35</v>
      </c>
      <c r="B27" s="33" t="s">
        <v>17</v>
      </c>
      <c r="C27" s="33" t="s">
        <v>37</v>
      </c>
      <c r="D27" s="33" t="s">
        <v>13</v>
      </c>
      <c r="E27" s="34">
        <v>25.856645259916384</v>
      </c>
      <c r="F27" s="25">
        <f t="shared" si="0"/>
        <v>3.812307644002626</v>
      </c>
      <c r="G27" s="26">
        <f t="shared" si="3"/>
        <v>4.7183228440360532</v>
      </c>
      <c r="H27" s="26">
        <f t="shared" si="1"/>
        <v>4.2542255151144737</v>
      </c>
      <c r="I27" s="26">
        <f t="shared" si="2"/>
        <v>0.438054888520652</v>
      </c>
      <c r="J27" s="6"/>
      <c r="K27" s="6"/>
    </row>
    <row r="28" spans="1:11" x14ac:dyDescent="0.25">
      <c r="A28" s="33"/>
      <c r="B28" s="33"/>
      <c r="C28" s="33"/>
      <c r="D28" s="33" t="s">
        <v>15</v>
      </c>
      <c r="E28" s="34">
        <v>6.6297955421222463</v>
      </c>
      <c r="F28" s="25">
        <f t="shared" si="0"/>
        <v>0.97749804622136471</v>
      </c>
      <c r="G28" s="26">
        <f t="shared" si="3"/>
        <v>18.401774115789234</v>
      </c>
      <c r="H28" s="26">
        <f t="shared" si="1"/>
        <v>16.591763547023078</v>
      </c>
      <c r="I28" s="26">
        <f t="shared" si="2"/>
        <v>1.7084433124501723</v>
      </c>
      <c r="J28" s="6"/>
      <c r="K28" s="6"/>
    </row>
    <row r="29" spans="1:11" x14ac:dyDescent="0.25">
      <c r="A29" s="33" t="s">
        <v>35</v>
      </c>
      <c r="B29" s="33" t="s">
        <v>21</v>
      </c>
      <c r="C29" s="33" t="s">
        <v>38</v>
      </c>
      <c r="D29" s="33" t="s">
        <v>13</v>
      </c>
      <c r="E29" s="34">
        <v>103.42658103966554</v>
      </c>
      <c r="F29" s="25">
        <f t="shared" si="0"/>
        <v>15.249230576010504</v>
      </c>
      <c r="G29" s="26">
        <f t="shared" si="3"/>
        <v>1.1795807110090133</v>
      </c>
      <c r="H29" s="26">
        <f t="shared" si="1"/>
        <v>1.0635563787786184</v>
      </c>
      <c r="I29" s="26">
        <f t="shared" si="2"/>
        <v>0.109513722130163</v>
      </c>
      <c r="J29" s="6"/>
      <c r="K29" s="6"/>
    </row>
    <row r="30" spans="1:11" x14ac:dyDescent="0.25">
      <c r="A30" s="33"/>
      <c r="B30" s="33"/>
      <c r="C30" s="33"/>
      <c r="D30" s="33" t="s">
        <v>15</v>
      </c>
      <c r="E30" s="34">
        <v>26.519182168488985</v>
      </c>
      <c r="F30" s="25">
        <f t="shared" si="0"/>
        <v>3.9099921848854589</v>
      </c>
      <c r="G30" s="26">
        <f t="shared" si="3"/>
        <v>4.6004435289473085</v>
      </c>
      <c r="H30" s="26">
        <f t="shared" si="1"/>
        <v>4.1479408867557694</v>
      </c>
      <c r="I30" s="26">
        <f t="shared" si="2"/>
        <v>0.42711082811254308</v>
      </c>
      <c r="J30" s="6"/>
      <c r="K30" s="6"/>
    </row>
    <row r="31" spans="1:11" x14ac:dyDescent="0.25">
      <c r="A31" s="33" t="s">
        <v>35</v>
      </c>
      <c r="B31" s="33" t="s">
        <v>23</v>
      </c>
      <c r="C31" s="33" t="s">
        <v>39</v>
      </c>
      <c r="D31" s="33" t="s">
        <v>13</v>
      </c>
      <c r="E31" s="34">
        <v>14.705025086306735</v>
      </c>
      <c r="F31" s="25">
        <f t="shared" si="0"/>
        <v>2.1681110978725178</v>
      </c>
      <c r="G31" s="26">
        <f t="shared" si="3"/>
        <v>8.296483636305112</v>
      </c>
      <c r="H31" s="26">
        <f t="shared" si="1"/>
        <v>7.4804360655210029</v>
      </c>
      <c r="I31" s="26">
        <f t="shared" si="2"/>
        <v>0.77025573165448269</v>
      </c>
      <c r="J31" s="6"/>
      <c r="K31" s="6"/>
    </row>
    <row r="32" spans="1:11" x14ac:dyDescent="0.25">
      <c r="A32" s="33"/>
      <c r="B32" s="33"/>
      <c r="C32" s="33"/>
      <c r="D32" s="33" t="s">
        <v>15</v>
      </c>
      <c r="E32" s="34">
        <v>3.7704547045445858</v>
      </c>
      <c r="F32" s="25">
        <f t="shared" si="0"/>
        <v>0.55591640551236277</v>
      </c>
      <c r="G32" s="26">
        <f t="shared" si="3"/>
        <v>32.356840105505462</v>
      </c>
      <c r="H32" s="26">
        <f t="shared" si="1"/>
        <v>29.174200095127876</v>
      </c>
      <c r="I32" s="26">
        <f t="shared" si="2"/>
        <v>3.004048780429204</v>
      </c>
      <c r="J32" s="6"/>
      <c r="K32" s="6"/>
    </row>
    <row r="33" spans="1:11" x14ac:dyDescent="0.25">
      <c r="A33" s="33" t="s">
        <v>35</v>
      </c>
      <c r="B33" s="33" t="s">
        <v>25</v>
      </c>
      <c r="C33" s="33" t="s">
        <v>40</v>
      </c>
      <c r="D33" s="33" t="s">
        <v>13</v>
      </c>
      <c r="E33" s="34">
        <v>58.823867966309784</v>
      </c>
      <c r="F33" s="25">
        <f t="shared" si="0"/>
        <v>8.6729998901059755</v>
      </c>
      <c r="G33" s="26">
        <f t="shared" si="3"/>
        <v>2.0739880633125503</v>
      </c>
      <c r="H33" s="26">
        <f t="shared" si="1"/>
        <v>1.8699892374129552</v>
      </c>
      <c r="I33" s="26">
        <f t="shared" si="2"/>
        <v>0.19255159934973712</v>
      </c>
      <c r="J33" s="6"/>
      <c r="K33" s="6"/>
    </row>
    <row r="34" spans="1:11" x14ac:dyDescent="0.25">
      <c r="A34" s="33"/>
      <c r="B34" s="33"/>
      <c r="C34" s="33"/>
      <c r="D34" s="33" t="s">
        <v>15</v>
      </c>
      <c r="E34" s="34">
        <v>15.082784858328113</v>
      </c>
      <c r="F34" s="25">
        <f t="shared" si="0"/>
        <v>2.2238080551536048</v>
      </c>
      <c r="G34" s="26">
        <f t="shared" si="3"/>
        <v>8.0886919190282338</v>
      </c>
      <c r="H34" s="26">
        <f t="shared" si="1"/>
        <v>7.2930828778123411</v>
      </c>
      <c r="I34" s="26">
        <f t="shared" si="2"/>
        <v>0.75096409338469106</v>
      </c>
      <c r="J34" s="6"/>
      <c r="K34" s="6"/>
    </row>
    <row r="35" spans="1:11" x14ac:dyDescent="0.25">
      <c r="A35" s="33" t="s">
        <v>35</v>
      </c>
      <c r="B35" s="33" t="s">
        <v>27</v>
      </c>
      <c r="C35" s="33" t="s">
        <v>41</v>
      </c>
      <c r="D35" s="33" t="s">
        <v>13</v>
      </c>
      <c r="E35" s="34">
        <v>235.29547186523914</v>
      </c>
      <c r="F35" s="25">
        <f t="shared" si="0"/>
        <v>34.691999560423902</v>
      </c>
      <c r="G35" s="26">
        <f t="shared" si="3"/>
        <v>0.51849701582813756</v>
      </c>
      <c r="H35" s="26">
        <f t="shared" si="1"/>
        <v>0.4674973093532388</v>
      </c>
      <c r="I35" s="26">
        <f t="shared" si="2"/>
        <v>4.813789983743428E-2</v>
      </c>
      <c r="J35" s="6"/>
      <c r="K35" s="6"/>
    </row>
    <row r="36" spans="1:11" x14ac:dyDescent="0.25">
      <c r="A36" s="33"/>
      <c r="B36" s="33"/>
      <c r="C36" s="33"/>
      <c r="D36" s="33" t="s">
        <v>15</v>
      </c>
      <c r="E36" s="34">
        <v>60.331139433312451</v>
      </c>
      <c r="F36" s="25">
        <f t="shared" si="0"/>
        <v>8.8952322206144192</v>
      </c>
      <c r="G36" s="26">
        <f t="shared" si="3"/>
        <v>2.0221729797570585</v>
      </c>
      <c r="H36" s="26">
        <f t="shared" si="1"/>
        <v>1.8232707194530853</v>
      </c>
      <c r="I36" s="26">
        <f t="shared" si="2"/>
        <v>0.18774102334617276</v>
      </c>
      <c r="J36" s="6"/>
      <c r="K36" s="6"/>
    </row>
    <row r="37" spans="1:11" x14ac:dyDescent="0.25">
      <c r="A37" s="33" t="s">
        <v>35</v>
      </c>
      <c r="B37" s="33" t="s">
        <v>29</v>
      </c>
      <c r="C37" s="33" t="s">
        <v>42</v>
      </c>
      <c r="D37" s="33" t="s">
        <v>13</v>
      </c>
      <c r="E37" s="34">
        <v>16.159368226710701</v>
      </c>
      <c r="F37" s="25">
        <f t="shared" si="0"/>
        <v>2.3825396679917783</v>
      </c>
      <c r="G37" s="26">
        <f t="shared" si="3"/>
        <v>7.5498001090376512</v>
      </c>
      <c r="H37" s="26">
        <f t="shared" si="1"/>
        <v>6.8071968196241119</v>
      </c>
      <c r="I37" s="26">
        <f t="shared" si="2"/>
        <v>0.70093271580557914</v>
      </c>
      <c r="J37" s="6"/>
      <c r="K37" s="6"/>
    </row>
    <row r="38" spans="1:11" x14ac:dyDescent="0.25">
      <c r="A38" s="33"/>
      <c r="B38" s="33"/>
      <c r="C38" s="33"/>
      <c r="D38" s="33" t="s">
        <v>15</v>
      </c>
      <c r="E38" s="34">
        <v>4.1433568181808633</v>
      </c>
      <c r="F38" s="25">
        <f t="shared" si="0"/>
        <v>0.61089714891468427</v>
      </c>
      <c r="G38" s="26">
        <f t="shared" si="3"/>
        <v>29.444724496009972</v>
      </c>
      <c r="H38" s="26">
        <f t="shared" si="1"/>
        <v>26.548522086566368</v>
      </c>
      <c r="I38" s="26">
        <f t="shared" si="2"/>
        <v>2.7336843901905756</v>
      </c>
      <c r="J38" s="6"/>
      <c r="K38" s="6"/>
    </row>
    <row r="39" spans="1:11" x14ac:dyDescent="0.25">
      <c r="A39" s="33" t="s">
        <v>35</v>
      </c>
      <c r="B39" s="33" t="s">
        <v>31</v>
      </c>
      <c r="C39" s="33" t="s">
        <v>43</v>
      </c>
      <c r="D39" s="33" t="s">
        <v>13</v>
      </c>
      <c r="E39" s="34">
        <v>64.641613149790956</v>
      </c>
      <c r="F39" s="25">
        <f t="shared" si="0"/>
        <v>9.530769110006565</v>
      </c>
      <c r="G39" s="26">
        <f t="shared" si="3"/>
        <v>1.8873291376144212</v>
      </c>
      <c r="H39" s="26">
        <f t="shared" si="1"/>
        <v>1.7016902060457897</v>
      </c>
      <c r="I39" s="26">
        <f t="shared" si="2"/>
        <v>0.17522195540826083</v>
      </c>
      <c r="J39" s="6"/>
      <c r="K39" s="6"/>
    </row>
    <row r="40" spans="1:11" x14ac:dyDescent="0.25">
      <c r="A40" s="33"/>
      <c r="B40" s="33"/>
      <c r="C40" s="33"/>
      <c r="D40" s="33" t="s">
        <v>15</v>
      </c>
      <c r="E40" s="34">
        <v>16.574488855305617</v>
      </c>
      <c r="F40" s="25">
        <f t="shared" si="0"/>
        <v>2.443745115553412</v>
      </c>
      <c r="G40" s="26">
        <f t="shared" si="3"/>
        <v>7.3607096463156925</v>
      </c>
      <c r="H40" s="26">
        <f t="shared" si="1"/>
        <v>6.6367054188092309</v>
      </c>
      <c r="I40" s="26">
        <f t="shared" si="2"/>
        <v>0.68337732498006887</v>
      </c>
      <c r="J40" s="6"/>
      <c r="K40" s="6"/>
    </row>
    <row r="41" spans="1:11" x14ac:dyDescent="0.25">
      <c r="A41" s="33" t="s">
        <v>35</v>
      </c>
      <c r="B41" s="33" t="s">
        <v>33</v>
      </c>
      <c r="C41" s="33" t="s">
        <v>44</v>
      </c>
      <c r="D41" s="33" t="s">
        <v>13</v>
      </c>
      <c r="E41" s="34">
        <v>258.56645259916382</v>
      </c>
      <c r="F41" s="25">
        <f t="shared" si="0"/>
        <v>38.12307644002626</v>
      </c>
      <c r="G41" s="26">
        <f t="shared" si="3"/>
        <v>0.47183228440360531</v>
      </c>
      <c r="H41" s="26">
        <f t="shared" si="1"/>
        <v>0.42542255151144742</v>
      </c>
      <c r="I41" s="26">
        <f t="shared" si="2"/>
        <v>4.3805488852065207E-2</v>
      </c>
      <c r="J41" s="6"/>
      <c r="K41" s="6"/>
    </row>
    <row r="42" spans="1:11" x14ac:dyDescent="0.25">
      <c r="A42" s="33"/>
      <c r="B42" s="33"/>
      <c r="C42" s="33"/>
      <c r="D42" s="33" t="s">
        <v>15</v>
      </c>
      <c r="E42" s="34">
        <v>66.297955421222468</v>
      </c>
      <c r="F42" s="25">
        <f t="shared" si="0"/>
        <v>9.774980462213648</v>
      </c>
      <c r="G42" s="26">
        <f t="shared" si="3"/>
        <v>1.8401774115789231</v>
      </c>
      <c r="H42" s="26">
        <f t="shared" si="1"/>
        <v>1.6591763547023077</v>
      </c>
      <c r="I42" s="26">
        <f t="shared" si="2"/>
        <v>0.17084433124501722</v>
      </c>
      <c r="J42" s="6"/>
      <c r="K42" s="6"/>
    </row>
    <row r="43" spans="1:11" x14ac:dyDescent="0.25">
      <c r="A43" s="33" t="s">
        <v>45</v>
      </c>
      <c r="B43" s="33" t="s">
        <v>11</v>
      </c>
      <c r="C43" s="33" t="s">
        <v>46</v>
      </c>
      <c r="D43" s="33" t="s">
        <v>13</v>
      </c>
      <c r="E43" s="34">
        <v>5.7117202942284919</v>
      </c>
      <c r="F43" s="25">
        <f t="shared" si="0"/>
        <v>0.84213689437307249</v>
      </c>
      <c r="G43" s="26">
        <f t="shared" si="3"/>
        <v>21.359589355815803</v>
      </c>
      <c r="H43" s="26">
        <f t="shared" si="1"/>
        <v>19.25864614048966</v>
      </c>
      <c r="I43" s="26">
        <f t="shared" si="2"/>
        <v>1.9830505125217546</v>
      </c>
      <c r="J43" s="6"/>
      <c r="K43" s="6"/>
    </row>
    <row r="44" spans="1:11" x14ac:dyDescent="0.25">
      <c r="A44" s="33"/>
      <c r="B44" s="33"/>
      <c r="C44" s="33"/>
      <c r="D44" s="33" t="s">
        <v>15</v>
      </c>
      <c r="E44" s="34">
        <v>1.5932312296906201</v>
      </c>
      <c r="F44" s="25">
        <f t="shared" si="0"/>
        <v>0.23490625077450195</v>
      </c>
      <c r="G44" s="26">
        <f t="shared" si="3"/>
        <v>76.573944651894905</v>
      </c>
      <c r="H44" s="26">
        <f t="shared" si="1"/>
        <v>69.042081243511802</v>
      </c>
      <c r="I44" s="26">
        <f t="shared" si="2"/>
        <v>7.1092190799261239</v>
      </c>
      <c r="J44" s="6"/>
      <c r="K44" s="6"/>
    </row>
    <row r="45" spans="1:11" x14ac:dyDescent="0.25">
      <c r="A45" s="33" t="s">
        <v>45</v>
      </c>
      <c r="B45" s="33" t="s">
        <v>17</v>
      </c>
      <c r="C45" s="33" t="s">
        <v>47</v>
      </c>
      <c r="D45" s="33" t="s">
        <v>13</v>
      </c>
      <c r="E45" s="34">
        <v>22.84834459487303</v>
      </c>
      <c r="F45" s="25">
        <f t="shared" si="0"/>
        <v>3.3687633440550293</v>
      </c>
      <c r="G45" s="26">
        <f t="shared" si="3"/>
        <v>5.3395553228558947</v>
      </c>
      <c r="H45" s="26">
        <f t="shared" si="1"/>
        <v>4.8143531599520362</v>
      </c>
      <c r="I45" s="26">
        <f t="shared" si="2"/>
        <v>0.49573087493578483</v>
      </c>
      <c r="J45" s="6"/>
      <c r="K45" s="6"/>
    </row>
    <row r="46" spans="1:11" x14ac:dyDescent="0.25">
      <c r="A46" s="33"/>
      <c r="B46" s="33"/>
      <c r="C46" s="33"/>
      <c r="D46" s="33" t="s">
        <v>15</v>
      </c>
      <c r="E46" s="34">
        <v>6.3733331255853569</v>
      </c>
      <c r="F46" s="25">
        <f t="shared" si="0"/>
        <v>0.93968518917302035</v>
      </c>
      <c r="G46" s="26">
        <f t="shared" si="3"/>
        <v>19.14226003819547</v>
      </c>
      <c r="H46" s="26">
        <f t="shared" si="1"/>
        <v>17.259414788536898</v>
      </c>
      <c r="I46" s="26">
        <f t="shared" si="2"/>
        <v>1.7771909350510258</v>
      </c>
      <c r="J46" s="6"/>
      <c r="K46" s="6"/>
    </row>
    <row r="47" spans="1:11" x14ac:dyDescent="0.25">
      <c r="A47" s="33" t="s">
        <v>45</v>
      </c>
      <c r="B47" s="33" t="s">
        <v>21</v>
      </c>
      <c r="C47" s="33" t="s">
        <v>48</v>
      </c>
      <c r="D47" s="33" t="s">
        <v>13</v>
      </c>
      <c r="E47" s="34">
        <v>91.39337837949212</v>
      </c>
      <c r="F47" s="25">
        <f t="shared" si="0"/>
        <v>13.475053376220117</v>
      </c>
      <c r="G47" s="26">
        <f t="shared" si="3"/>
        <v>1.3348888307139737</v>
      </c>
      <c r="H47" s="26">
        <f t="shared" si="1"/>
        <v>1.203588289988009</v>
      </c>
      <c r="I47" s="26">
        <f t="shared" si="2"/>
        <v>0.12393271873394621</v>
      </c>
      <c r="J47" s="6"/>
      <c r="K47" s="6"/>
    </row>
    <row r="48" spans="1:11" x14ac:dyDescent="0.25">
      <c r="A48" s="33"/>
      <c r="B48" s="33"/>
      <c r="C48" s="33"/>
      <c r="D48" s="33" t="s">
        <v>15</v>
      </c>
      <c r="E48" s="34">
        <v>25.493332502341428</v>
      </c>
      <c r="F48" s="25">
        <f t="shared" si="0"/>
        <v>3.7587407566920814</v>
      </c>
      <c r="G48" s="26">
        <f t="shared" si="3"/>
        <v>4.7855650095488675</v>
      </c>
      <c r="H48" s="26">
        <f t="shared" si="1"/>
        <v>4.3148536971342244</v>
      </c>
      <c r="I48" s="26">
        <f t="shared" si="2"/>
        <v>0.44429773376275644</v>
      </c>
      <c r="J48" s="6"/>
      <c r="K48" s="6"/>
    </row>
    <row r="49" spans="1:11" x14ac:dyDescent="0.25">
      <c r="A49" s="33" t="s">
        <v>45</v>
      </c>
      <c r="B49" s="33" t="s">
        <v>23</v>
      </c>
      <c r="C49" s="33" t="s">
        <v>49</v>
      </c>
      <c r="D49" s="33" t="s">
        <v>13</v>
      </c>
      <c r="E49" s="34">
        <v>12.994163669369817</v>
      </c>
      <c r="F49" s="25">
        <f t="shared" si="0"/>
        <v>1.9158614346987395</v>
      </c>
      <c r="G49" s="26">
        <f t="shared" si="3"/>
        <v>9.388830486072882</v>
      </c>
      <c r="H49" s="26">
        <f t="shared" si="1"/>
        <v>8.4653389628525986</v>
      </c>
      <c r="I49" s="26">
        <f t="shared" si="2"/>
        <v>0.87167055495461754</v>
      </c>
      <c r="J49" s="6"/>
      <c r="K49" s="6"/>
    </row>
    <row r="50" spans="1:11" x14ac:dyDescent="0.25">
      <c r="A50" s="33"/>
      <c r="B50" s="33"/>
      <c r="C50" s="33"/>
      <c r="D50" s="33" t="s">
        <v>15</v>
      </c>
      <c r="E50" s="34">
        <v>3.6246010475461601</v>
      </c>
      <c r="F50" s="25">
        <f t="shared" si="0"/>
        <v>0.53441172051199182</v>
      </c>
      <c r="G50" s="26">
        <f t="shared" si="3"/>
        <v>33.658876770063699</v>
      </c>
      <c r="H50" s="26">
        <f t="shared" si="1"/>
        <v>30.348167579565629</v>
      </c>
      <c r="I50" s="26">
        <f t="shared" si="2"/>
        <v>3.124931463703791</v>
      </c>
      <c r="J50" s="6"/>
      <c r="K50" s="6"/>
    </row>
    <row r="51" spans="1:11" x14ac:dyDescent="0.25">
      <c r="A51" s="33" t="s">
        <v>45</v>
      </c>
      <c r="B51" s="33" t="s">
        <v>25</v>
      </c>
      <c r="C51" s="33" t="s">
        <v>50</v>
      </c>
      <c r="D51" s="33" t="s">
        <v>13</v>
      </c>
      <c r="E51" s="34">
        <v>51.979983953336145</v>
      </c>
      <c r="F51" s="25">
        <f t="shared" si="0"/>
        <v>7.6639366077251916</v>
      </c>
      <c r="G51" s="26">
        <f t="shared" si="3"/>
        <v>2.3470572847718216</v>
      </c>
      <c r="H51" s="26">
        <f t="shared" si="1"/>
        <v>2.1161991911877083</v>
      </c>
      <c r="I51" s="26">
        <f t="shared" si="2"/>
        <v>0.21790368129045487</v>
      </c>
      <c r="J51" s="6"/>
      <c r="K51" s="6"/>
    </row>
    <row r="52" spans="1:11" x14ac:dyDescent="0.25">
      <c r="A52" s="33"/>
      <c r="B52" s="33"/>
      <c r="C52" s="33"/>
      <c r="D52" s="33" t="s">
        <v>15</v>
      </c>
      <c r="E52" s="34">
        <v>14.499332860706689</v>
      </c>
      <c r="F52" s="25">
        <f t="shared" si="0"/>
        <v>2.1377838053686213</v>
      </c>
      <c r="G52" s="26">
        <f t="shared" si="3"/>
        <v>8.414180236569436</v>
      </c>
      <c r="H52" s="26">
        <f t="shared" si="1"/>
        <v>7.5865559510052289</v>
      </c>
      <c r="I52" s="26">
        <f t="shared" si="2"/>
        <v>0.78118282859385735</v>
      </c>
      <c r="J52" s="6"/>
      <c r="K52" s="6"/>
    </row>
    <row r="53" spans="1:11" x14ac:dyDescent="0.25">
      <c r="A53" s="33" t="s">
        <v>45</v>
      </c>
      <c r="B53" s="33" t="s">
        <v>27</v>
      </c>
      <c r="C53" s="33" t="s">
        <v>51</v>
      </c>
      <c r="D53" s="33" t="s">
        <v>13</v>
      </c>
      <c r="E53" s="34">
        <v>207.91993581334458</v>
      </c>
      <c r="F53" s="25">
        <f t="shared" si="0"/>
        <v>30.655746430900766</v>
      </c>
      <c r="G53" s="26">
        <f t="shared" si="3"/>
        <v>0.58676432119295541</v>
      </c>
      <c r="H53" s="26">
        <f t="shared" si="1"/>
        <v>0.52904979779692707</v>
      </c>
      <c r="I53" s="26">
        <f t="shared" si="2"/>
        <v>5.4475920322613718E-2</v>
      </c>
      <c r="J53" s="6"/>
      <c r="K53" s="6"/>
    </row>
    <row r="54" spans="1:11" x14ac:dyDescent="0.25">
      <c r="A54" s="33"/>
      <c r="B54" s="33"/>
      <c r="C54" s="33"/>
      <c r="D54" s="33" t="s">
        <v>15</v>
      </c>
      <c r="E54" s="34">
        <v>57.997331442826756</v>
      </c>
      <c r="F54" s="25">
        <f t="shared" si="0"/>
        <v>8.5511352214744853</v>
      </c>
      <c r="G54" s="26">
        <f t="shared" si="3"/>
        <v>2.103545059142359</v>
      </c>
      <c r="H54" s="26">
        <f t="shared" si="1"/>
        <v>1.8966389877513072</v>
      </c>
      <c r="I54" s="26">
        <f t="shared" si="2"/>
        <v>0.19529570714846434</v>
      </c>
      <c r="J54" s="6"/>
      <c r="K54" s="6"/>
    </row>
    <row r="55" spans="1:11" x14ac:dyDescent="0.25">
      <c r="A55" s="33" t="s">
        <v>45</v>
      </c>
      <c r="B55" s="33" t="s">
        <v>29</v>
      </c>
      <c r="C55" s="33" t="s">
        <v>52</v>
      </c>
      <c r="D55" s="33" t="s">
        <v>13</v>
      </c>
      <c r="E55" s="34">
        <v>14.279300735571228</v>
      </c>
      <c r="F55" s="25">
        <f t="shared" si="0"/>
        <v>2.1053422359326808</v>
      </c>
      <c r="G55" s="26">
        <f t="shared" si="3"/>
        <v>8.5438357423263227</v>
      </c>
      <c r="H55" s="26">
        <f t="shared" si="1"/>
        <v>7.7034584561958646</v>
      </c>
      <c r="I55" s="26">
        <f t="shared" si="2"/>
        <v>0.79322020500870183</v>
      </c>
      <c r="J55" s="6"/>
      <c r="K55" s="6"/>
    </row>
    <row r="56" spans="1:11" x14ac:dyDescent="0.25">
      <c r="A56" s="33"/>
      <c r="B56" s="33"/>
      <c r="C56" s="33"/>
      <c r="D56" s="33" t="s">
        <v>15</v>
      </c>
      <c r="E56" s="34">
        <v>3.9830780742265497</v>
      </c>
      <c r="F56" s="25">
        <f t="shared" si="0"/>
        <v>0.58726562693625473</v>
      </c>
      <c r="G56" s="26">
        <f t="shared" si="3"/>
        <v>30.629577860757966</v>
      </c>
      <c r="H56" s="26">
        <f t="shared" si="1"/>
        <v>27.616832497404722</v>
      </c>
      <c r="I56" s="26">
        <f t="shared" si="2"/>
        <v>2.8436876319704498</v>
      </c>
      <c r="J56" s="6"/>
      <c r="K56" s="6"/>
    </row>
    <row r="57" spans="1:11" x14ac:dyDescent="0.25">
      <c r="A57" s="33" t="s">
        <v>45</v>
      </c>
      <c r="B57" s="33" t="s">
        <v>31</v>
      </c>
      <c r="C57" s="33" t="s">
        <v>53</v>
      </c>
      <c r="D57" s="33" t="s">
        <v>13</v>
      </c>
      <c r="E57" s="34">
        <v>57.120861487182573</v>
      </c>
      <c r="F57" s="25">
        <f t="shared" si="0"/>
        <v>8.4219083601375733</v>
      </c>
      <c r="G57" s="26">
        <f t="shared" si="3"/>
        <v>2.1358221291423578</v>
      </c>
      <c r="H57" s="26">
        <f t="shared" si="1"/>
        <v>1.9257412639808145</v>
      </c>
      <c r="I57" s="26">
        <f t="shared" si="2"/>
        <v>0.19829234997431394</v>
      </c>
      <c r="J57" s="6"/>
      <c r="K57" s="6"/>
    </row>
    <row r="58" spans="1:11" x14ac:dyDescent="0.25">
      <c r="A58" s="33"/>
      <c r="B58" s="33"/>
      <c r="C58" s="33"/>
      <c r="D58" s="33" t="s">
        <v>15</v>
      </c>
      <c r="E58" s="34">
        <v>15.933332813963391</v>
      </c>
      <c r="F58" s="25">
        <f t="shared" si="0"/>
        <v>2.3492129729325506</v>
      </c>
      <c r="G58" s="26">
        <f t="shared" si="3"/>
        <v>7.6569040152781884</v>
      </c>
      <c r="H58" s="26">
        <f t="shared" si="1"/>
        <v>6.9037659154147599</v>
      </c>
      <c r="I58" s="26">
        <f t="shared" si="2"/>
        <v>0.71087637402041037</v>
      </c>
      <c r="J58" s="6"/>
      <c r="K58" s="6"/>
    </row>
    <row r="59" spans="1:11" x14ac:dyDescent="0.25">
      <c r="A59" s="33" t="s">
        <v>45</v>
      </c>
      <c r="B59" s="33" t="s">
        <v>33</v>
      </c>
      <c r="C59" s="33" t="s">
        <v>54</v>
      </c>
      <c r="D59" s="33" t="s">
        <v>13</v>
      </c>
      <c r="E59" s="34">
        <v>228.48344594873029</v>
      </c>
      <c r="F59" s="25">
        <f t="shared" si="0"/>
        <v>33.687633440550293</v>
      </c>
      <c r="G59" s="26">
        <f t="shared" si="3"/>
        <v>0.53395553228558945</v>
      </c>
      <c r="H59" s="26">
        <f t="shared" si="1"/>
        <v>0.48143531599520362</v>
      </c>
      <c r="I59" s="26">
        <f t="shared" si="2"/>
        <v>4.9573087493578485E-2</v>
      </c>
      <c r="J59" s="6"/>
      <c r="K59" s="6"/>
    </row>
    <row r="60" spans="1:11" x14ac:dyDescent="0.25">
      <c r="A60" s="33"/>
      <c r="B60" s="33"/>
      <c r="C60" s="33"/>
      <c r="D60" s="33" t="s">
        <v>15</v>
      </c>
      <c r="E60" s="34">
        <v>63.733331255853564</v>
      </c>
      <c r="F60" s="25">
        <f t="shared" si="0"/>
        <v>9.3968518917302024</v>
      </c>
      <c r="G60" s="26">
        <f t="shared" si="3"/>
        <v>1.9142260038195471</v>
      </c>
      <c r="H60" s="26">
        <f t="shared" si="1"/>
        <v>1.72594147885369</v>
      </c>
      <c r="I60" s="26">
        <f t="shared" si="2"/>
        <v>0.17771909350510259</v>
      </c>
      <c r="J60" s="6"/>
      <c r="K60" s="6"/>
    </row>
  </sheetData>
  <sheetProtection algorithmName="SHA-512" hashValue="Rb1FPBJMGAxAXXhSqH4S6+g3xb+DW4wQbvFwtlKTjMziCNyVVLneojAUGysK2f0750Fqim0XQ1rYbXBP8CBDxA==" saltValue="fswkSuygawUc9wrrM89P9Q==" spinCount="100000" sheet="1" objects="1" scenarios="1"/>
  <mergeCells count="7">
    <mergeCell ref="A1:G1"/>
    <mergeCell ref="F3:F5"/>
    <mergeCell ref="A3:A5"/>
    <mergeCell ref="B3:B5"/>
    <mergeCell ref="C3:C5"/>
    <mergeCell ref="D3:D5"/>
    <mergeCell ref="E3:E5"/>
  </mergeCells>
  <conditionalFormatting sqref="H8:H60">
    <cfRule type="cellIs" dxfId="43" priority="3" operator="lessThan">
      <formula>30</formula>
    </cfRule>
  </conditionalFormatting>
  <conditionalFormatting sqref="I7:I60">
    <cfRule type="cellIs" dxfId="42" priority="1" operator="lessThan">
      <formula>$I$6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A5531-0235-4260-9D35-34885E86A25D}">
  <dimension ref="A1:K43"/>
  <sheetViews>
    <sheetView workbookViewId="0">
      <selection activeCell="L3" sqref="L3"/>
    </sheetView>
  </sheetViews>
  <sheetFormatPr defaultRowHeight="15" x14ac:dyDescent="0.25"/>
  <cols>
    <col min="1" max="1" width="18.85546875" style="6" customWidth="1"/>
    <col min="2" max="2" width="9.140625" style="6"/>
    <col min="3" max="3" width="23.85546875" style="6" customWidth="1"/>
    <col min="4" max="4" width="12.5703125" style="6" customWidth="1"/>
    <col min="5" max="6" width="9.140625" style="6"/>
    <col min="7" max="7" width="13.28515625" style="6" customWidth="1"/>
    <col min="8" max="8" width="13.7109375" style="6" customWidth="1"/>
    <col min="9" max="9" width="14.140625" style="6" bestFit="1" customWidth="1"/>
    <col min="10" max="16384" width="9.140625" style="6"/>
  </cols>
  <sheetData>
    <row r="1" spans="1:11" ht="15.75" x14ac:dyDescent="0.25">
      <c r="A1" s="81"/>
      <c r="B1" s="81"/>
      <c r="C1" s="81"/>
      <c r="D1" s="81"/>
      <c r="E1" s="81"/>
      <c r="F1" s="81"/>
      <c r="G1" s="81"/>
    </row>
    <row r="2" spans="1:11" ht="20.25" x14ac:dyDescent="0.3">
      <c r="A2" s="35" t="s">
        <v>125</v>
      </c>
      <c r="B2" s="36"/>
      <c r="C2" s="36"/>
      <c r="D2" s="36"/>
      <c r="E2" s="37"/>
      <c r="F2" s="36"/>
      <c r="G2" s="36"/>
      <c r="H2" s="38"/>
    </row>
    <row r="3" spans="1:11" ht="15" customHeight="1" x14ac:dyDescent="0.3">
      <c r="A3" s="39" t="s">
        <v>55</v>
      </c>
      <c r="B3" s="36"/>
      <c r="C3" s="36"/>
      <c r="D3" s="36"/>
      <c r="E3" s="37"/>
      <c r="F3" s="36"/>
      <c r="G3" s="36"/>
      <c r="H3" s="38"/>
    </row>
    <row r="4" spans="1:11" ht="54.75" x14ac:dyDescent="0.25">
      <c r="A4" s="86" t="s">
        <v>2</v>
      </c>
      <c r="B4" s="86" t="s">
        <v>3</v>
      </c>
      <c r="C4" s="86" t="s">
        <v>4</v>
      </c>
      <c r="D4" s="86" t="s">
        <v>5</v>
      </c>
      <c r="E4" s="88" t="s">
        <v>6</v>
      </c>
      <c r="F4" s="90" t="s">
        <v>7</v>
      </c>
      <c r="G4" s="19" t="s">
        <v>121</v>
      </c>
      <c r="H4" s="19" t="s">
        <v>122</v>
      </c>
      <c r="I4" s="19" t="s">
        <v>123</v>
      </c>
    </row>
    <row r="5" spans="1:11" x14ac:dyDescent="0.25">
      <c r="A5" s="87"/>
      <c r="B5" s="87"/>
      <c r="C5" s="87"/>
      <c r="D5" s="87"/>
      <c r="E5" s="89"/>
      <c r="F5" s="91"/>
      <c r="G5" s="20">
        <v>122</v>
      </c>
      <c r="H5" s="20">
        <v>110</v>
      </c>
      <c r="I5" s="21">
        <f>1.67/(24.45/165.83)</f>
        <v>11.326629856850717</v>
      </c>
    </row>
    <row r="6" spans="1:11" x14ac:dyDescent="0.25">
      <c r="A6" s="87"/>
      <c r="B6" s="87"/>
      <c r="C6" s="87"/>
      <c r="D6" s="87"/>
      <c r="E6" s="89"/>
      <c r="F6" s="92"/>
      <c r="G6" s="20" t="s">
        <v>8</v>
      </c>
      <c r="H6" s="20" t="s">
        <v>8</v>
      </c>
      <c r="I6" s="20" t="s">
        <v>9</v>
      </c>
    </row>
    <row r="7" spans="1:11" x14ac:dyDescent="0.25">
      <c r="A7" s="22"/>
      <c r="B7" s="22"/>
      <c r="C7" s="22"/>
      <c r="D7" s="22"/>
      <c r="E7" s="32"/>
      <c r="F7" s="24"/>
      <c r="G7" s="24">
        <v>30</v>
      </c>
      <c r="H7" s="24">
        <v>30</v>
      </c>
      <c r="I7" s="24">
        <v>10</v>
      </c>
    </row>
    <row r="8" spans="1:11" ht="15" customHeight="1" x14ac:dyDescent="0.25">
      <c r="A8" s="94" t="s">
        <v>10</v>
      </c>
      <c r="B8" s="94" t="s">
        <v>11</v>
      </c>
      <c r="C8" s="95" t="s">
        <v>12</v>
      </c>
      <c r="D8" s="40" t="s">
        <v>13</v>
      </c>
      <c r="E8" s="34">
        <v>3.0063874086610203</v>
      </c>
      <c r="F8" s="41">
        <f>E8*(24.45/165.83)</f>
        <v>0.44326220914045672</v>
      </c>
      <c r="G8" s="26">
        <f>$G$5/E8</f>
        <v>40.580265753020882</v>
      </c>
      <c r="H8" s="26">
        <f>$H$5/F8</f>
        <v>248.16011320546446</v>
      </c>
      <c r="I8" s="26">
        <f>$I$5/E8</f>
        <v>3.7675217186647787</v>
      </c>
      <c r="J8" s="6" t="s">
        <v>56</v>
      </c>
      <c r="K8" s="12">
        <f>MAX(E8,E10,E12,E14,E16,E18,E20,E22,E24,E26,E28,E30,E32,E34,E36,E38,E40,E42)</f>
        <v>160.54654826562216</v>
      </c>
    </row>
    <row r="9" spans="1:11" ht="15" customHeight="1" x14ac:dyDescent="0.25">
      <c r="A9" s="94"/>
      <c r="B9" s="94"/>
      <c r="C9" s="95"/>
      <c r="D9" s="40" t="s">
        <v>15</v>
      </c>
      <c r="E9" s="34">
        <v>0.53906344812716511</v>
      </c>
      <c r="F9" s="41">
        <f t="shared" ref="F9:F43" si="0">E9*(24.45/165.83)</f>
        <v>7.9479595409209347E-2</v>
      </c>
      <c r="G9" s="26">
        <f t="shared" ref="G9:G43" si="1">$G$5/E9</f>
        <v>226.31844252074052</v>
      </c>
      <c r="H9" s="26">
        <f t="shared" ref="H9:H43" si="2">$H$5/E9</f>
        <v>204.05761210886439</v>
      </c>
      <c r="I9" s="26">
        <f t="shared" ref="I9:I43" si="3">$I$5/E9</f>
        <v>21.011682198453872</v>
      </c>
      <c r="J9" s="6" t="s">
        <v>57</v>
      </c>
      <c r="K9" s="12">
        <f>MAX(E9,E11,E13,E15,E17,E19,E21,E23,E25,E27,E29,E31,E33,E35,E37,E39,E41,E43)</f>
        <v>28.894567800349861</v>
      </c>
    </row>
    <row r="10" spans="1:11" ht="15" customHeight="1" x14ac:dyDescent="0.25">
      <c r="A10" s="94" t="s">
        <v>10</v>
      </c>
      <c r="B10" s="94" t="s">
        <v>17</v>
      </c>
      <c r="C10" s="95" t="s">
        <v>18</v>
      </c>
      <c r="D10" s="40" t="s">
        <v>13</v>
      </c>
      <c r="E10" s="34">
        <v>15.987549589953154</v>
      </c>
      <c r="F10" s="41">
        <f t="shared" si="0"/>
        <v>2.3572067024926406</v>
      </c>
      <c r="G10" s="26">
        <f>$G$5/E10</f>
        <v>7.6309380192113281</v>
      </c>
      <c r="H10" s="26">
        <f t="shared" si="2"/>
        <v>6.8803539517479182</v>
      </c>
      <c r="I10" s="26">
        <f t="shared" si="3"/>
        <v>0.70846565905062542</v>
      </c>
      <c r="J10" s="6" t="s">
        <v>58</v>
      </c>
      <c r="K10" s="12">
        <f>MIN(E8,E10,E12,E14,E16,E18,E20,E22,E24,E26,E28,E30,E32,E34,E36,E38,E40,E42)</f>
        <v>0.36491233818431473</v>
      </c>
    </row>
    <row r="11" spans="1:11" ht="15" customHeight="1" x14ac:dyDescent="0.25">
      <c r="A11" s="94"/>
      <c r="B11" s="94"/>
      <c r="C11" s="95"/>
      <c r="D11" s="40" t="s">
        <v>15</v>
      </c>
      <c r="E11" s="34">
        <v>2.8666643507872456</v>
      </c>
      <c r="F11" s="41">
        <f t="shared" si="0"/>
        <v>0.42266142059186002</v>
      </c>
      <c r="G11" s="26">
        <f t="shared" si="1"/>
        <v>42.558173916139246</v>
      </c>
      <c r="H11" s="26">
        <f>$H$5/E11</f>
        <v>38.372124022748501</v>
      </c>
      <c r="I11" s="26">
        <f t="shared" si="3"/>
        <v>3.9511531420621981</v>
      </c>
      <c r="J11" s="6" t="s">
        <v>59</v>
      </c>
      <c r="K11" s="12">
        <f>MIN(E9,E11,E13,E15,E17,E19,E21,E23,E25,E27,E29,E31,E33,E35,E37,E39,E41,E43)</f>
        <v>6.513381143285428E-2</v>
      </c>
    </row>
    <row r="12" spans="1:11" ht="15" customHeight="1" x14ac:dyDescent="0.25">
      <c r="A12" s="94" t="s">
        <v>10</v>
      </c>
      <c r="B12" s="94" t="s">
        <v>21</v>
      </c>
      <c r="C12" s="95" t="s">
        <v>22</v>
      </c>
      <c r="D12" s="40" t="s">
        <v>13</v>
      </c>
      <c r="E12" s="34">
        <v>133.7887902213518</v>
      </c>
      <c r="F12" s="41">
        <f t="shared" si="0"/>
        <v>19.725839238449321</v>
      </c>
      <c r="G12" s="26">
        <f t="shared" si="1"/>
        <v>0.91188506748698894</v>
      </c>
      <c r="H12" s="26">
        <f t="shared" si="2"/>
        <v>0.82219145429154739</v>
      </c>
      <c r="I12" s="26">
        <f>$I$5/E12</f>
        <v>8.4660529765692299E-2</v>
      </c>
    </row>
    <row r="13" spans="1:11" ht="15" customHeight="1" x14ac:dyDescent="0.25">
      <c r="A13" s="94"/>
      <c r="B13" s="94"/>
      <c r="C13" s="95"/>
      <c r="D13" s="40" t="s">
        <v>15</v>
      </c>
      <c r="E13" s="34">
        <v>23.989139380278615</v>
      </c>
      <c r="F13" s="41">
        <f t="shared" si="0"/>
        <v>3.5369622978219386</v>
      </c>
      <c r="G13" s="26">
        <f t="shared" si="1"/>
        <v>5.08563471436144</v>
      </c>
      <c r="H13" s="26">
        <f t="shared" si="2"/>
        <v>4.5854083490144131</v>
      </c>
      <c r="I13" s="26">
        <f t="shared" si="3"/>
        <v>0.47215657374362913</v>
      </c>
    </row>
    <row r="14" spans="1:11" ht="15" customHeight="1" x14ac:dyDescent="0.25">
      <c r="A14" s="94" t="s">
        <v>10</v>
      </c>
      <c r="B14" s="94" t="s">
        <v>23</v>
      </c>
      <c r="C14" s="95" t="s">
        <v>24</v>
      </c>
      <c r="D14" s="40" t="s">
        <v>13</v>
      </c>
      <c r="E14" s="34">
        <v>3.6076648903932238</v>
      </c>
      <c r="F14" s="41">
        <f t="shared" si="0"/>
        <v>0.53191465096854795</v>
      </c>
      <c r="G14" s="26">
        <f t="shared" si="1"/>
        <v>33.816888127517409</v>
      </c>
      <c r="H14" s="26">
        <f t="shared" si="2"/>
        <v>30.490636836286189</v>
      </c>
      <c r="I14" s="26">
        <f t="shared" si="3"/>
        <v>3.1396014322206494</v>
      </c>
    </row>
    <row r="15" spans="1:11" ht="15" customHeight="1" x14ac:dyDescent="0.25">
      <c r="A15" s="94"/>
      <c r="B15" s="94"/>
      <c r="C15" s="95"/>
      <c r="D15" s="40" t="s">
        <v>15</v>
      </c>
      <c r="E15" s="34">
        <v>0.64687613775259811</v>
      </c>
      <c r="F15" s="41">
        <f t="shared" si="0"/>
        <v>9.5375514491051208E-2</v>
      </c>
      <c r="G15" s="26">
        <f t="shared" si="1"/>
        <v>188.59870210061709</v>
      </c>
      <c r="H15" s="26">
        <f t="shared" si="2"/>
        <v>170.04801009072034</v>
      </c>
      <c r="I15" s="26">
        <f t="shared" si="3"/>
        <v>17.509735165378228</v>
      </c>
    </row>
    <row r="16" spans="1:11" ht="15" customHeight="1" x14ac:dyDescent="0.25">
      <c r="A16" s="94" t="s">
        <v>10</v>
      </c>
      <c r="B16" s="94" t="s">
        <v>25</v>
      </c>
      <c r="C16" s="95" t="s">
        <v>26</v>
      </c>
      <c r="D16" s="40" t="s">
        <v>13</v>
      </c>
      <c r="E16" s="34">
        <v>19.185059507943784</v>
      </c>
      <c r="F16" s="41">
        <f t="shared" si="0"/>
        <v>2.8286480429911682</v>
      </c>
      <c r="G16" s="26">
        <f t="shared" si="1"/>
        <v>6.3591150160094401</v>
      </c>
      <c r="H16" s="26">
        <f t="shared" si="2"/>
        <v>5.7336282931232656</v>
      </c>
      <c r="I16" s="26">
        <f t="shared" si="3"/>
        <v>0.59038804920885457</v>
      </c>
    </row>
    <row r="17" spans="1:9" ht="15" customHeight="1" x14ac:dyDescent="0.25">
      <c r="A17" s="94"/>
      <c r="B17" s="94"/>
      <c r="C17" s="95"/>
      <c r="D17" s="40" t="s">
        <v>15</v>
      </c>
      <c r="E17" s="34">
        <v>3.4399972209446945</v>
      </c>
      <c r="F17" s="41">
        <f t="shared" si="0"/>
        <v>0.50719370471023195</v>
      </c>
      <c r="G17" s="26">
        <f t="shared" si="1"/>
        <v>35.46514493011604</v>
      </c>
      <c r="H17" s="26">
        <f t="shared" si="2"/>
        <v>31.976770018957087</v>
      </c>
      <c r="I17" s="26">
        <f t="shared" si="3"/>
        <v>3.2926276183851653</v>
      </c>
    </row>
    <row r="18" spans="1:9" ht="15" customHeight="1" x14ac:dyDescent="0.25">
      <c r="A18" s="94" t="s">
        <v>10</v>
      </c>
      <c r="B18" s="94" t="s">
        <v>27</v>
      </c>
      <c r="C18" s="95" t="s">
        <v>28</v>
      </c>
      <c r="D18" s="40" t="s">
        <v>13</v>
      </c>
      <c r="E18" s="34">
        <v>160.54654826562216</v>
      </c>
      <c r="F18" s="41">
        <f t="shared" si="0"/>
        <v>23.671007086139188</v>
      </c>
      <c r="G18" s="26">
        <f t="shared" si="1"/>
        <v>0.75990422290582416</v>
      </c>
      <c r="H18" s="26">
        <f t="shared" si="2"/>
        <v>0.68515954524295619</v>
      </c>
      <c r="I18" s="27">
        <f t="shared" si="3"/>
        <v>7.055044147141025E-2</v>
      </c>
    </row>
    <row r="19" spans="1:9" ht="15" customHeight="1" x14ac:dyDescent="0.25">
      <c r="A19" s="94"/>
      <c r="B19" s="94"/>
      <c r="C19" s="95"/>
      <c r="D19" s="40" t="s">
        <v>15</v>
      </c>
      <c r="E19" s="34">
        <v>28.786967256334339</v>
      </c>
      <c r="F19" s="41">
        <f t="shared" si="0"/>
        <v>4.2443547573863265</v>
      </c>
      <c r="G19" s="26">
        <f t="shared" si="1"/>
        <v>4.2380289286345327</v>
      </c>
      <c r="H19" s="26">
        <f t="shared" si="2"/>
        <v>3.8211736241786771</v>
      </c>
      <c r="I19" s="26">
        <f t="shared" si="3"/>
        <v>0.39346381145302423</v>
      </c>
    </row>
    <row r="20" spans="1:9" ht="15" customHeight="1" x14ac:dyDescent="0.25">
      <c r="A20" s="94" t="s">
        <v>35</v>
      </c>
      <c r="B20" s="94" t="s">
        <v>11</v>
      </c>
      <c r="C20" s="95" t="s">
        <v>36</v>
      </c>
      <c r="D20" s="40" t="s">
        <v>13</v>
      </c>
      <c r="E20" s="34">
        <v>2.987644486595769</v>
      </c>
      <c r="F20" s="41">
        <f t="shared" si="0"/>
        <v>0.44049874990813809</v>
      </c>
      <c r="G20" s="26">
        <f t="shared" si="1"/>
        <v>40.834845158906859</v>
      </c>
      <c r="H20" s="26">
        <f t="shared" si="2"/>
        <v>36.818303012129135</v>
      </c>
      <c r="I20" s="26">
        <f t="shared" si="3"/>
        <v>3.7911571834159865</v>
      </c>
    </row>
    <row r="21" spans="1:9" ht="15" customHeight="1" x14ac:dyDescent="0.25">
      <c r="A21" s="94"/>
      <c r="B21" s="94"/>
      <c r="C21" s="95"/>
      <c r="D21" s="40" t="s">
        <v>15</v>
      </c>
      <c r="E21" s="34">
        <v>0.54107837105255951</v>
      </c>
      <c r="F21" s="41">
        <f t="shared" si="0"/>
        <v>7.9776675946662712E-2</v>
      </c>
      <c r="G21" s="26">
        <f t="shared" si="1"/>
        <v>225.47565477931312</v>
      </c>
      <c r="H21" s="26">
        <f t="shared" si="2"/>
        <v>203.2977215223315</v>
      </c>
      <c r="I21" s="26">
        <f t="shared" si="3"/>
        <v>20.933436749314208</v>
      </c>
    </row>
    <row r="22" spans="1:9" ht="15" customHeight="1" x14ac:dyDescent="0.25">
      <c r="A22" s="94" t="s">
        <v>35</v>
      </c>
      <c r="B22" s="94" t="s">
        <v>17</v>
      </c>
      <c r="C22" s="95" t="s">
        <v>37</v>
      </c>
      <c r="D22" s="40" t="s">
        <v>13</v>
      </c>
      <c r="E22" s="34">
        <v>15.887877340423515</v>
      </c>
      <c r="F22" s="41">
        <f t="shared" si="0"/>
        <v>2.3425110111159313</v>
      </c>
      <c r="G22" s="26">
        <f t="shared" si="1"/>
        <v>7.678810541266925</v>
      </c>
      <c r="H22" s="26">
        <f t="shared" si="2"/>
        <v>6.923517701142309</v>
      </c>
      <c r="I22" s="26">
        <f t="shared" si="3"/>
        <v>0.71291020280175388</v>
      </c>
    </row>
    <row r="23" spans="1:9" ht="15" customHeight="1" x14ac:dyDescent="0.25">
      <c r="A23" s="94"/>
      <c r="B23" s="94"/>
      <c r="C23" s="95"/>
      <c r="D23" s="40" t="s">
        <v>15</v>
      </c>
      <c r="E23" s="34">
        <v>2.8773794303198676</v>
      </c>
      <c r="F23" s="41">
        <f t="shared" si="0"/>
        <v>0.42424125352059794</v>
      </c>
      <c r="G23" s="26">
        <f t="shared" si="1"/>
        <v>42.399691439525483</v>
      </c>
      <c r="H23" s="26">
        <f t="shared" si="2"/>
        <v>38.229229986457405</v>
      </c>
      <c r="I23" s="26">
        <f t="shared" si="3"/>
        <v>3.9364394342638285</v>
      </c>
    </row>
    <row r="24" spans="1:9" ht="15" customHeight="1" x14ac:dyDescent="0.25">
      <c r="A24" s="94" t="s">
        <v>35</v>
      </c>
      <c r="B24" s="94" t="s">
        <v>21</v>
      </c>
      <c r="C24" s="95" t="s">
        <v>38</v>
      </c>
      <c r="D24" s="40" t="s">
        <v>13</v>
      </c>
      <c r="E24" s="34">
        <v>132.95470181973764</v>
      </c>
      <c r="F24" s="41">
        <f t="shared" si="0"/>
        <v>19.602861119776787</v>
      </c>
      <c r="G24" s="26">
        <f t="shared" si="1"/>
        <v>0.91760575842898573</v>
      </c>
      <c r="H24" s="26">
        <f t="shared" si="2"/>
        <v>0.82734945432121665</v>
      </c>
      <c r="I24" s="26">
        <f t="shared" si="3"/>
        <v>8.5191645739671279E-2</v>
      </c>
    </row>
    <row r="25" spans="1:9" ht="15" customHeight="1" x14ac:dyDescent="0.25">
      <c r="A25" s="94"/>
      <c r="B25" s="94"/>
      <c r="C25" s="95"/>
      <c r="D25" s="40" t="s">
        <v>15</v>
      </c>
      <c r="E25" s="34">
        <v>24.078806500291552</v>
      </c>
      <c r="F25" s="41">
        <f t="shared" si="0"/>
        <v>3.5501828314064308</v>
      </c>
      <c r="G25" s="26">
        <f t="shared" si="1"/>
        <v>5.0666963081630643</v>
      </c>
      <c r="H25" s="26">
        <f t="shared" si="2"/>
        <v>4.5683327368683369</v>
      </c>
      <c r="I25" s="26">
        <f t="shared" si="3"/>
        <v>0.47039830884946776</v>
      </c>
    </row>
    <row r="26" spans="1:9" ht="15" customHeight="1" x14ac:dyDescent="0.25">
      <c r="A26" s="94" t="s">
        <v>35</v>
      </c>
      <c r="B26" s="94" t="s">
        <v>23</v>
      </c>
      <c r="C26" s="95" t="s">
        <v>39</v>
      </c>
      <c r="D26" s="40" t="s">
        <v>13</v>
      </c>
      <c r="E26" s="34">
        <v>3.5851733839149222</v>
      </c>
      <c r="F26" s="41">
        <f t="shared" si="0"/>
        <v>0.52859849988976571</v>
      </c>
      <c r="G26" s="26">
        <f t="shared" si="1"/>
        <v>34.029037632422387</v>
      </c>
      <c r="H26" s="26">
        <f t="shared" si="2"/>
        <v>30.681919176774283</v>
      </c>
      <c r="I26" s="26">
        <f t="shared" si="3"/>
        <v>3.1592976528466559</v>
      </c>
    </row>
    <row r="27" spans="1:9" ht="15" customHeight="1" x14ac:dyDescent="0.25">
      <c r="A27" s="94"/>
      <c r="B27" s="94"/>
      <c r="C27" s="95"/>
      <c r="D27" s="40" t="s">
        <v>15</v>
      </c>
      <c r="E27" s="34">
        <v>0.64929404526307144</v>
      </c>
      <c r="F27" s="41">
        <f t="shared" si="0"/>
        <v>9.5732011135995262E-2</v>
      </c>
      <c r="G27" s="26">
        <f t="shared" si="1"/>
        <v>187.89637898276092</v>
      </c>
      <c r="H27" s="26">
        <f t="shared" si="2"/>
        <v>169.41476793527625</v>
      </c>
      <c r="I27" s="26">
        <f t="shared" si="3"/>
        <v>17.444530624428506</v>
      </c>
    </row>
    <row r="28" spans="1:9" ht="15" customHeight="1" x14ac:dyDescent="0.25">
      <c r="A28" s="94" t="s">
        <v>35</v>
      </c>
      <c r="B28" s="94" t="s">
        <v>25</v>
      </c>
      <c r="C28" s="95" t="s">
        <v>40</v>
      </c>
      <c r="D28" s="40" t="s">
        <v>13</v>
      </c>
      <c r="E28" s="34">
        <v>19.065452808508216</v>
      </c>
      <c r="F28" s="41">
        <f t="shared" si="0"/>
        <v>2.811013213339117</v>
      </c>
      <c r="G28" s="26">
        <f t="shared" si="1"/>
        <v>6.399008784389105</v>
      </c>
      <c r="H28" s="26">
        <f t="shared" si="2"/>
        <v>5.7695980842852581</v>
      </c>
      <c r="I28" s="26">
        <f t="shared" si="3"/>
        <v>0.59409183566812829</v>
      </c>
    </row>
    <row r="29" spans="1:9" ht="15" customHeight="1" x14ac:dyDescent="0.25">
      <c r="A29" s="94"/>
      <c r="B29" s="94"/>
      <c r="C29" s="95"/>
      <c r="D29" s="40" t="s">
        <v>15</v>
      </c>
      <c r="E29" s="34">
        <v>3.4528553163838414</v>
      </c>
      <c r="F29" s="41">
        <f t="shared" si="0"/>
        <v>0.50908950422471755</v>
      </c>
      <c r="G29" s="26">
        <f t="shared" si="1"/>
        <v>35.333076199604569</v>
      </c>
      <c r="H29" s="26">
        <f t="shared" si="2"/>
        <v>31.857691655381167</v>
      </c>
      <c r="I29" s="26">
        <f t="shared" si="3"/>
        <v>3.2803661952198571</v>
      </c>
    </row>
    <row r="30" spans="1:9" ht="15" customHeight="1" x14ac:dyDescent="0.25">
      <c r="A30" s="94" t="s">
        <v>35</v>
      </c>
      <c r="B30" s="94" t="s">
        <v>27</v>
      </c>
      <c r="C30" s="95" t="s">
        <v>41</v>
      </c>
      <c r="D30" s="40" t="s">
        <v>13</v>
      </c>
      <c r="E30" s="34">
        <v>159.54564218368517</v>
      </c>
      <c r="F30" s="41">
        <f t="shared" si="0"/>
        <v>23.523433343732147</v>
      </c>
      <c r="G30" s="26">
        <f t="shared" si="1"/>
        <v>0.76467146535748809</v>
      </c>
      <c r="H30" s="26">
        <f t="shared" si="2"/>
        <v>0.68945787860101382</v>
      </c>
      <c r="I30" s="26">
        <f t="shared" si="3"/>
        <v>7.0993038116392723E-2</v>
      </c>
    </row>
    <row r="31" spans="1:9" ht="15" customHeight="1" x14ac:dyDescent="0.25">
      <c r="A31" s="94"/>
      <c r="B31" s="94"/>
      <c r="C31" s="95"/>
      <c r="D31" s="40" t="s">
        <v>15</v>
      </c>
      <c r="E31" s="34">
        <v>28.894567800349861</v>
      </c>
      <c r="F31" s="41">
        <f t="shared" si="0"/>
        <v>4.2602193976877167</v>
      </c>
      <c r="G31" s="26">
        <f t="shared" si="1"/>
        <v>4.2222469234692204</v>
      </c>
      <c r="H31" s="26">
        <f t="shared" si="2"/>
        <v>3.8069439473902809</v>
      </c>
      <c r="I31" s="26">
        <f t="shared" si="3"/>
        <v>0.39199859070788978</v>
      </c>
    </row>
    <row r="32" spans="1:9" ht="15" customHeight="1" x14ac:dyDescent="0.25">
      <c r="A32" s="94" t="s">
        <v>45</v>
      </c>
      <c r="B32" s="94" t="s">
        <v>11</v>
      </c>
      <c r="C32" s="95" t="s">
        <v>46</v>
      </c>
      <c r="D32" s="40" t="s">
        <v>13</v>
      </c>
      <c r="E32" s="34">
        <v>0.36491233818431473</v>
      </c>
      <c r="F32" s="41">
        <f t="shared" si="0"/>
        <v>5.3802729714807297E-2</v>
      </c>
      <c r="G32" s="26">
        <f t="shared" si="1"/>
        <v>334.32687041230884</v>
      </c>
      <c r="H32" s="26">
        <f t="shared" si="2"/>
        <v>301.4422602078194</v>
      </c>
      <c r="I32" s="26">
        <f t="shared" si="3"/>
        <v>31.039317314422274</v>
      </c>
    </row>
    <row r="33" spans="1:9" ht="15" customHeight="1" x14ac:dyDescent="0.25">
      <c r="A33" s="94"/>
      <c r="B33" s="94"/>
      <c r="C33" s="95"/>
      <c r="D33" s="40" t="s">
        <v>15</v>
      </c>
      <c r="E33" s="34">
        <v>6.513381143285428E-2</v>
      </c>
      <c r="F33" s="41">
        <f t="shared" si="0"/>
        <v>9.6033388984700409E-3</v>
      </c>
      <c r="G33" s="26">
        <f t="shared" si="1"/>
        <v>1873.0671108625118</v>
      </c>
      <c r="H33" s="26">
        <f t="shared" si="2"/>
        <v>1688.8310015973466</v>
      </c>
      <c r="I33" s="26">
        <f t="shared" si="3"/>
        <v>173.89785132606914</v>
      </c>
    </row>
    <row r="34" spans="1:9" ht="15" customHeight="1" x14ac:dyDescent="0.25">
      <c r="A34" s="94" t="s">
        <v>45</v>
      </c>
      <c r="B34" s="94" t="s">
        <v>17</v>
      </c>
      <c r="C34" s="95" t="s">
        <v>47</v>
      </c>
      <c r="D34" s="40" t="s">
        <v>13</v>
      </c>
      <c r="E34" s="34">
        <v>1.940552999224358</v>
      </c>
      <c r="F34" s="41">
        <f t="shared" si="0"/>
        <v>0.28611542441678556</v>
      </c>
      <c r="G34" s="26">
        <f t="shared" si="1"/>
        <v>62.86867714963909</v>
      </c>
      <c r="H34" s="26">
        <f t="shared" si="2"/>
        <v>56.684872839838526</v>
      </c>
      <c r="I34" s="26">
        <f t="shared" si="3"/>
        <v>5.8368052103591035</v>
      </c>
    </row>
    <row r="35" spans="1:9" ht="15" customHeight="1" x14ac:dyDescent="0.25">
      <c r="A35" s="94"/>
      <c r="B35" s="94"/>
      <c r="C35" s="95"/>
      <c r="D35" s="40" t="s">
        <v>15</v>
      </c>
      <c r="E35" s="34">
        <v>0.3463725391030697</v>
      </c>
      <c r="F35" s="41">
        <f t="shared" si="0"/>
        <v>5.1069218965627772E-2</v>
      </c>
      <c r="G35" s="26">
        <f t="shared" si="1"/>
        <v>352.22191781114782</v>
      </c>
      <c r="H35" s="26">
        <f t="shared" si="2"/>
        <v>317.57713901005133</v>
      </c>
      <c r="I35" s="26">
        <f t="shared" si="3"/>
        <v>32.700715496040708</v>
      </c>
    </row>
    <row r="36" spans="1:9" ht="15" customHeight="1" x14ac:dyDescent="0.25">
      <c r="A36" s="94" t="s">
        <v>45</v>
      </c>
      <c r="B36" s="94" t="s">
        <v>21</v>
      </c>
      <c r="C36" s="95" t="s">
        <v>48</v>
      </c>
      <c r="D36" s="40" t="s">
        <v>13</v>
      </c>
      <c r="E36" s="34">
        <v>16.23915138876535</v>
      </c>
      <c r="F36" s="41">
        <f t="shared" si="0"/>
        <v>2.3943029093367469</v>
      </c>
      <c r="G36" s="26">
        <f t="shared" si="1"/>
        <v>7.5127078428742671</v>
      </c>
      <c r="H36" s="26">
        <f t="shared" si="2"/>
        <v>6.7737529730833561</v>
      </c>
      <c r="I36" s="26">
        <f t="shared" si="3"/>
        <v>0.69748902425324777</v>
      </c>
    </row>
    <row r="37" spans="1:9" ht="15" customHeight="1" x14ac:dyDescent="0.25">
      <c r="A37" s="94"/>
      <c r="B37" s="94"/>
      <c r="C37" s="95"/>
      <c r="D37" s="40" t="s">
        <v>15</v>
      </c>
      <c r="E37" s="34">
        <v>2.8985531967712475</v>
      </c>
      <c r="F37" s="41">
        <f t="shared" si="0"/>
        <v>0.42736311681274192</v>
      </c>
      <c r="G37" s="26">
        <f t="shared" si="1"/>
        <v>42.089964102055497</v>
      </c>
      <c r="H37" s="26">
        <f t="shared" si="2"/>
        <v>37.949967633000853</v>
      </c>
      <c r="I37" s="26">
        <f t="shared" si="3"/>
        <v>3.9076839678042345</v>
      </c>
    </row>
    <row r="38" spans="1:9" ht="15" customHeight="1" x14ac:dyDescent="0.25">
      <c r="A38" s="94" t="s">
        <v>45</v>
      </c>
      <c r="B38" s="94" t="s">
        <v>23</v>
      </c>
      <c r="C38" s="95" t="s">
        <v>49</v>
      </c>
      <c r="D38" s="40" t="s">
        <v>13</v>
      </c>
      <c r="E38" s="34">
        <v>0.43789480582117768</v>
      </c>
      <c r="F38" s="41">
        <f t="shared" si="0"/>
        <v>6.4563275657768759E-2</v>
      </c>
      <c r="G38" s="26">
        <f t="shared" si="1"/>
        <v>278.60572534359068</v>
      </c>
      <c r="H38" s="26">
        <f t="shared" si="2"/>
        <v>251.2018835065162</v>
      </c>
      <c r="I38" s="26">
        <f t="shared" si="3"/>
        <v>25.866097762018562</v>
      </c>
    </row>
    <row r="39" spans="1:9" ht="15" customHeight="1" x14ac:dyDescent="0.25">
      <c r="A39" s="94"/>
      <c r="B39" s="94"/>
      <c r="C39" s="95"/>
      <c r="D39" s="40" t="s">
        <v>15</v>
      </c>
      <c r="E39" s="34">
        <v>7.8160573719425128E-2</v>
      </c>
      <c r="F39" s="41">
        <f t="shared" si="0"/>
        <v>1.1524006678164049E-2</v>
      </c>
      <c r="G39" s="26">
        <f t="shared" si="1"/>
        <v>1560.8892590520932</v>
      </c>
      <c r="H39" s="26">
        <f t="shared" si="2"/>
        <v>1407.359167997789</v>
      </c>
      <c r="I39" s="26">
        <f t="shared" si="3"/>
        <v>144.91487610505766</v>
      </c>
    </row>
    <row r="40" spans="1:9" ht="15" customHeight="1" x14ac:dyDescent="0.25">
      <c r="A40" s="94" t="s">
        <v>45</v>
      </c>
      <c r="B40" s="94" t="s">
        <v>25</v>
      </c>
      <c r="C40" s="95" t="s">
        <v>50</v>
      </c>
      <c r="D40" s="40" t="s">
        <v>13</v>
      </c>
      <c r="E40" s="34">
        <v>2.3286635990692295</v>
      </c>
      <c r="F40" s="41">
        <f t="shared" si="0"/>
        <v>0.34333850930014265</v>
      </c>
      <c r="G40" s="26">
        <f t="shared" si="1"/>
        <v>52.390564291365912</v>
      </c>
      <c r="H40" s="26">
        <f t="shared" si="2"/>
        <v>47.237394033198775</v>
      </c>
      <c r="I40" s="26">
        <f t="shared" si="3"/>
        <v>4.8640043419659191</v>
      </c>
    </row>
    <row r="41" spans="1:9" ht="15" customHeight="1" x14ac:dyDescent="0.25">
      <c r="A41" s="94"/>
      <c r="B41" s="94"/>
      <c r="C41" s="95"/>
      <c r="D41" s="40" t="s">
        <v>15</v>
      </c>
      <c r="E41" s="34">
        <v>0.41564704692368359</v>
      </c>
      <c r="F41" s="41">
        <f t="shared" si="0"/>
        <v>6.1283062758753316E-2</v>
      </c>
      <c r="G41" s="26">
        <f t="shared" si="1"/>
        <v>293.51826484262324</v>
      </c>
      <c r="H41" s="26">
        <f t="shared" si="2"/>
        <v>264.64761584170947</v>
      </c>
      <c r="I41" s="26">
        <f t="shared" si="3"/>
        <v>27.250596246700592</v>
      </c>
    </row>
    <row r="42" spans="1:9" ht="15" customHeight="1" x14ac:dyDescent="0.25">
      <c r="A42" s="94" t="s">
        <v>45</v>
      </c>
      <c r="B42" s="94" t="s">
        <v>27</v>
      </c>
      <c r="C42" s="95" t="s">
        <v>51</v>
      </c>
      <c r="D42" s="40" t="s">
        <v>13</v>
      </c>
      <c r="E42" s="34">
        <v>19.486981666518421</v>
      </c>
      <c r="F42" s="41">
        <f t="shared" si="0"/>
        <v>2.8731634912040964</v>
      </c>
      <c r="G42" s="26">
        <f t="shared" si="1"/>
        <v>6.2605898690618895</v>
      </c>
      <c r="H42" s="26">
        <f t="shared" si="2"/>
        <v>5.6447941442361298</v>
      </c>
      <c r="I42" s="26">
        <f t="shared" si="3"/>
        <v>0.58124085354437305</v>
      </c>
    </row>
    <row r="43" spans="1:9" ht="15" customHeight="1" x14ac:dyDescent="0.25">
      <c r="A43" s="94"/>
      <c r="B43" s="94"/>
      <c r="C43" s="95"/>
      <c r="D43" s="40" t="s">
        <v>15</v>
      </c>
      <c r="E43" s="34">
        <v>3.4782638361254969</v>
      </c>
      <c r="F43" s="41">
        <f t="shared" si="0"/>
        <v>0.51283574017529032</v>
      </c>
      <c r="G43" s="26">
        <f t="shared" si="1"/>
        <v>35.074970085046246</v>
      </c>
      <c r="H43" s="26">
        <f t="shared" si="2"/>
        <v>31.624973027500712</v>
      </c>
      <c r="I43" s="26">
        <f t="shared" si="3"/>
        <v>3.2564033065035289</v>
      </c>
    </row>
  </sheetData>
  <sheetProtection algorithmName="SHA-512" hashValue="CXF6yuUfTpyq8sovnYGqKpvVn4IJkxmf4sm0g5wZyImVzYUDxjyWNxqLHDfU52v/kD+igJma2elUxMlllZ6UBg==" saltValue="7+XUPDqnoVjZTbBcyKBIuw==" spinCount="100000" sheet="1" objects="1" scenarios="1"/>
  <mergeCells count="61">
    <mergeCell ref="A1:G1"/>
    <mergeCell ref="F4:F6"/>
    <mergeCell ref="A4:A6"/>
    <mergeCell ref="B4:B6"/>
    <mergeCell ref="C4:C6"/>
    <mergeCell ref="D4:D6"/>
    <mergeCell ref="E4:E6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</mergeCells>
  <conditionalFormatting sqref="H9:H43">
    <cfRule type="cellIs" dxfId="41" priority="3" operator="lessThan">
      <formula>30</formula>
    </cfRule>
  </conditionalFormatting>
  <conditionalFormatting sqref="I8:I43">
    <cfRule type="cellIs" dxfId="40" priority="1" operator="lessThan">
      <formula>$I$7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7EB5D-F5AC-4F9C-833A-CED45402D9FF}">
  <dimension ref="A1:I60"/>
  <sheetViews>
    <sheetView workbookViewId="0">
      <selection activeCell="M2" sqref="M2"/>
    </sheetView>
  </sheetViews>
  <sheetFormatPr defaultRowHeight="15" x14ac:dyDescent="0.25"/>
  <cols>
    <col min="1" max="1" width="14.42578125" style="6" customWidth="1"/>
    <col min="2" max="2" width="9.140625" style="6"/>
    <col min="3" max="3" width="21.85546875" style="6" bestFit="1" customWidth="1"/>
    <col min="4" max="4" width="9.140625" style="6"/>
    <col min="5" max="5" width="9.140625" style="12"/>
    <col min="6" max="6" width="9.140625" style="6"/>
    <col min="7" max="7" width="16" style="6" customWidth="1"/>
    <col min="8" max="8" width="17.85546875" style="6" customWidth="1"/>
    <col min="9" max="9" width="12.140625" style="6" customWidth="1"/>
    <col min="10" max="16384" width="9.140625" style="6"/>
  </cols>
  <sheetData>
    <row r="1" spans="1:9" ht="15.75" x14ac:dyDescent="0.25">
      <c r="A1" s="81"/>
      <c r="B1" s="81"/>
      <c r="C1" s="81"/>
      <c r="D1" s="81"/>
      <c r="E1" s="81"/>
      <c r="F1" s="81"/>
      <c r="G1" s="81"/>
    </row>
    <row r="2" spans="1:9" ht="20.25" x14ac:dyDescent="0.3">
      <c r="A2" s="35" t="s">
        <v>126</v>
      </c>
      <c r="B2" s="36"/>
      <c r="C2" s="36"/>
      <c r="D2" s="36"/>
      <c r="E2" s="37"/>
      <c r="F2" s="36"/>
      <c r="G2" s="36"/>
      <c r="H2" s="38"/>
    </row>
    <row r="3" spans="1:9" ht="41.25" customHeight="1" x14ac:dyDescent="0.25">
      <c r="A3" s="86" t="s">
        <v>2</v>
      </c>
      <c r="B3" s="86" t="s">
        <v>3</v>
      </c>
      <c r="C3" s="86" t="s">
        <v>4</v>
      </c>
      <c r="D3" s="86" t="s">
        <v>5</v>
      </c>
      <c r="E3" s="88" t="s">
        <v>6</v>
      </c>
      <c r="F3" s="90" t="s">
        <v>7</v>
      </c>
      <c r="G3" s="19" t="s">
        <v>121</v>
      </c>
      <c r="H3" s="19" t="s">
        <v>122</v>
      </c>
      <c r="I3" s="19" t="s">
        <v>123</v>
      </c>
    </row>
    <row r="4" spans="1:9" ht="15" customHeight="1" x14ac:dyDescent="0.25">
      <c r="A4" s="87"/>
      <c r="B4" s="87"/>
      <c r="C4" s="87"/>
      <c r="D4" s="87"/>
      <c r="E4" s="89"/>
      <c r="F4" s="91"/>
      <c r="G4" s="20">
        <v>122</v>
      </c>
      <c r="H4" s="20">
        <v>110</v>
      </c>
      <c r="I4" s="21">
        <f>1.67/(24.45/165.83)</f>
        <v>11.326629856850717</v>
      </c>
    </row>
    <row r="5" spans="1:9" ht="15" customHeight="1" x14ac:dyDescent="0.25">
      <c r="A5" s="87"/>
      <c r="B5" s="87"/>
      <c r="C5" s="87"/>
      <c r="D5" s="87"/>
      <c r="E5" s="89"/>
      <c r="F5" s="92"/>
      <c r="G5" s="20" t="s">
        <v>8</v>
      </c>
      <c r="H5" s="20" t="s">
        <v>8</v>
      </c>
      <c r="I5" s="20" t="s">
        <v>9</v>
      </c>
    </row>
    <row r="6" spans="1:9" ht="15" customHeight="1" x14ac:dyDescent="0.25">
      <c r="A6" s="22"/>
      <c r="B6" s="22"/>
      <c r="C6" s="22"/>
      <c r="D6" s="22"/>
      <c r="E6" s="23"/>
      <c r="F6" s="24"/>
      <c r="G6" s="24">
        <v>30</v>
      </c>
      <c r="H6" s="24">
        <v>30</v>
      </c>
      <c r="I6" s="24">
        <v>10</v>
      </c>
    </row>
    <row r="7" spans="1:9" x14ac:dyDescent="0.25">
      <c r="A7" s="33" t="s">
        <v>10</v>
      </c>
      <c r="B7" s="33" t="s">
        <v>11</v>
      </c>
      <c r="C7" s="33" t="s">
        <v>12</v>
      </c>
      <c r="D7" s="33" t="s">
        <v>13</v>
      </c>
      <c r="E7" s="42">
        <v>0.76</v>
      </c>
      <c r="F7" s="25">
        <f>E7*(24.45/165.83)</f>
        <v>0.11205451365856599</v>
      </c>
      <c r="G7" s="26">
        <f>$G$4/E7</f>
        <v>160.52631578947367</v>
      </c>
      <c r="H7" s="26">
        <f>$H$4/E7</f>
        <v>144.73684210526315</v>
      </c>
      <c r="I7" s="26">
        <f>$I$4/E7</f>
        <v>14.903460337961469</v>
      </c>
    </row>
    <row r="8" spans="1:9" x14ac:dyDescent="0.25">
      <c r="A8" s="33"/>
      <c r="B8" s="33"/>
      <c r="C8" s="33"/>
      <c r="D8" s="33" t="s">
        <v>15</v>
      </c>
      <c r="E8" s="42">
        <v>0.189</v>
      </c>
      <c r="F8" s="25">
        <f t="shared" ref="F8:F60" si="0">E8*(24.45/165.83)</f>
        <v>2.7866188265090752E-2</v>
      </c>
      <c r="G8" s="26">
        <f t="shared" ref="G8:G60" si="1">$G$4/E8</f>
        <v>645.50264550264546</v>
      </c>
      <c r="H8" s="26">
        <f t="shared" ref="H8:H60" si="2">$H$4/E8</f>
        <v>582.01058201058197</v>
      </c>
      <c r="I8" s="26">
        <f t="shared" ref="I8:I60" si="3">$I$4/E8</f>
        <v>59.929258501855642</v>
      </c>
    </row>
    <row r="9" spans="1:9" x14ac:dyDescent="0.25">
      <c r="A9" s="33" t="s">
        <v>10</v>
      </c>
      <c r="B9" s="33" t="s">
        <v>17</v>
      </c>
      <c r="C9" s="33" t="s">
        <v>18</v>
      </c>
      <c r="D9" s="33" t="s">
        <v>13</v>
      </c>
      <c r="E9" s="42">
        <v>4.41</v>
      </c>
      <c r="F9" s="25">
        <f t="shared" si="0"/>
        <v>0.65021105951878422</v>
      </c>
      <c r="G9" s="26">
        <f t="shared" si="1"/>
        <v>27.66439909297052</v>
      </c>
      <c r="H9" s="26">
        <f t="shared" si="2"/>
        <v>24.943310657596371</v>
      </c>
      <c r="I9" s="26">
        <f t="shared" si="3"/>
        <v>2.5683967929366704</v>
      </c>
    </row>
    <row r="10" spans="1:9" x14ac:dyDescent="0.25">
      <c r="A10" s="33"/>
      <c r="B10" s="33"/>
      <c r="C10" s="33"/>
      <c r="D10" s="33" t="s">
        <v>15</v>
      </c>
      <c r="E10" s="42">
        <v>1.1000000000000001</v>
      </c>
      <c r="F10" s="25">
        <f t="shared" si="0"/>
        <v>0.16218416450581921</v>
      </c>
      <c r="G10" s="26">
        <f t="shared" si="1"/>
        <v>110.90909090909091</v>
      </c>
      <c r="H10" s="26">
        <f t="shared" si="2"/>
        <v>99.999999999999986</v>
      </c>
      <c r="I10" s="26">
        <f t="shared" si="3"/>
        <v>10.29693623350065</v>
      </c>
    </row>
    <row r="11" spans="1:9" x14ac:dyDescent="0.25">
      <c r="A11" s="33" t="s">
        <v>10</v>
      </c>
      <c r="B11" s="33" t="s">
        <v>21</v>
      </c>
      <c r="C11" s="33" t="s">
        <v>22</v>
      </c>
      <c r="D11" s="33" t="s">
        <v>13</v>
      </c>
      <c r="E11" s="42">
        <v>43.4</v>
      </c>
      <c r="F11" s="25">
        <f t="shared" si="0"/>
        <v>6.3989024905023211</v>
      </c>
      <c r="G11" s="26">
        <f t="shared" si="1"/>
        <v>2.8110599078341014</v>
      </c>
      <c r="H11" s="26">
        <f t="shared" si="2"/>
        <v>2.5345622119815667</v>
      </c>
      <c r="I11" s="26">
        <f t="shared" si="3"/>
        <v>0.26098225476614556</v>
      </c>
    </row>
    <row r="12" spans="1:9" x14ac:dyDescent="0.25">
      <c r="A12" s="33"/>
      <c r="B12" s="33"/>
      <c r="C12" s="33"/>
      <c r="D12" s="33" t="s">
        <v>15</v>
      </c>
      <c r="E12" s="42">
        <v>10.8</v>
      </c>
      <c r="F12" s="25">
        <f t="shared" si="0"/>
        <v>1.5923536151480431</v>
      </c>
      <c r="G12" s="26">
        <f t="shared" si="1"/>
        <v>11.296296296296296</v>
      </c>
      <c r="H12" s="26">
        <f t="shared" si="2"/>
        <v>10.185185185185185</v>
      </c>
      <c r="I12" s="26">
        <f t="shared" si="3"/>
        <v>1.0487620237824737</v>
      </c>
    </row>
    <row r="13" spans="1:9" x14ac:dyDescent="0.25">
      <c r="A13" s="33" t="s">
        <v>10</v>
      </c>
      <c r="B13" s="33" t="s">
        <v>23</v>
      </c>
      <c r="C13" s="33" t="s">
        <v>24</v>
      </c>
      <c r="D13" s="33" t="s">
        <v>13</v>
      </c>
      <c r="E13" s="42">
        <v>6.08</v>
      </c>
      <c r="F13" s="25">
        <f t="shared" si="0"/>
        <v>0.8964361092685279</v>
      </c>
      <c r="G13" s="26">
        <f t="shared" si="1"/>
        <v>20.065789473684209</v>
      </c>
      <c r="H13" s="26">
        <f t="shared" si="2"/>
        <v>18.092105263157894</v>
      </c>
      <c r="I13" s="26">
        <f t="shared" si="3"/>
        <v>1.8629325422451837</v>
      </c>
    </row>
    <row r="14" spans="1:9" x14ac:dyDescent="0.25">
      <c r="A14" s="33"/>
      <c r="B14" s="33"/>
      <c r="C14" s="33"/>
      <c r="D14" s="33" t="s">
        <v>15</v>
      </c>
      <c r="E14" s="42">
        <v>1.51</v>
      </c>
      <c r="F14" s="25">
        <f t="shared" si="0"/>
        <v>0.22263462582162452</v>
      </c>
      <c r="G14" s="26">
        <f t="shared" si="1"/>
        <v>80.794701986754973</v>
      </c>
      <c r="H14" s="26">
        <f t="shared" si="2"/>
        <v>72.847682119205302</v>
      </c>
      <c r="I14" s="26">
        <f t="shared" si="3"/>
        <v>7.5010793753978255</v>
      </c>
    </row>
    <row r="15" spans="1:9" x14ac:dyDescent="0.25">
      <c r="A15" s="33" t="s">
        <v>10</v>
      </c>
      <c r="B15" s="33" t="s">
        <v>25</v>
      </c>
      <c r="C15" s="33" t="s">
        <v>26</v>
      </c>
      <c r="D15" s="33" t="s">
        <v>13</v>
      </c>
      <c r="E15" s="42">
        <v>35.299999999999997</v>
      </c>
      <c r="F15" s="25">
        <f t="shared" si="0"/>
        <v>5.2046372791412878</v>
      </c>
      <c r="G15" s="26">
        <f t="shared" si="1"/>
        <v>3.4560906515580738</v>
      </c>
      <c r="H15" s="26">
        <f t="shared" si="2"/>
        <v>3.1161473087818701</v>
      </c>
      <c r="I15" s="26">
        <f t="shared" si="3"/>
        <v>0.32086770132721582</v>
      </c>
    </row>
    <row r="16" spans="1:9" x14ac:dyDescent="0.25">
      <c r="A16" s="33"/>
      <c r="B16" s="33"/>
      <c r="C16" s="33"/>
      <c r="D16" s="33" t="s">
        <v>15</v>
      </c>
      <c r="E16" s="42">
        <v>8.7799999999999994</v>
      </c>
      <c r="F16" s="25">
        <f t="shared" si="0"/>
        <v>1.2945245130555385</v>
      </c>
      <c r="G16" s="26">
        <f t="shared" si="1"/>
        <v>13.895216400911163</v>
      </c>
      <c r="H16" s="26">
        <f t="shared" si="2"/>
        <v>12.528473804100228</v>
      </c>
      <c r="I16" s="26">
        <f t="shared" si="3"/>
        <v>1.290048958639034</v>
      </c>
    </row>
    <row r="17" spans="1:9" x14ac:dyDescent="0.25">
      <c r="A17" s="33" t="s">
        <v>10</v>
      </c>
      <c r="B17" s="33" t="s">
        <v>27</v>
      </c>
      <c r="C17" s="33" t="s">
        <v>28</v>
      </c>
      <c r="D17" s="33" t="s">
        <v>13</v>
      </c>
      <c r="E17" s="42">
        <v>347</v>
      </c>
      <c r="F17" s="25">
        <f t="shared" si="0"/>
        <v>51.161731894108421</v>
      </c>
      <c r="G17" s="26">
        <f t="shared" si="1"/>
        <v>0.35158501440922191</v>
      </c>
      <c r="H17" s="26">
        <f t="shared" si="2"/>
        <v>0.31700288184438041</v>
      </c>
      <c r="I17" s="26">
        <f t="shared" si="3"/>
        <v>3.2641584601875266E-2</v>
      </c>
    </row>
    <row r="18" spans="1:9" x14ac:dyDescent="0.25">
      <c r="A18" s="33"/>
      <c r="B18" s="33"/>
      <c r="C18" s="33"/>
      <c r="D18" s="33" t="s">
        <v>15</v>
      </c>
      <c r="E18" s="42">
        <v>86.4</v>
      </c>
      <c r="F18" s="25">
        <f t="shared" si="0"/>
        <v>12.738828921184345</v>
      </c>
      <c r="G18" s="26">
        <f t="shared" si="1"/>
        <v>1.412037037037037</v>
      </c>
      <c r="H18" s="26">
        <f t="shared" si="2"/>
        <v>1.2731481481481481</v>
      </c>
      <c r="I18" s="26">
        <f t="shared" si="3"/>
        <v>0.13109525297280922</v>
      </c>
    </row>
    <row r="19" spans="1:9" x14ac:dyDescent="0.25">
      <c r="A19" s="33" t="s">
        <v>10</v>
      </c>
      <c r="B19" s="33" t="s">
        <v>29</v>
      </c>
      <c r="C19" s="33" t="s">
        <v>30</v>
      </c>
      <c r="D19" s="33" t="s">
        <v>13</v>
      </c>
      <c r="E19" s="42">
        <v>15.2</v>
      </c>
      <c r="F19" s="25">
        <f t="shared" si="0"/>
        <v>2.2410902731713196</v>
      </c>
      <c r="G19" s="26">
        <f t="shared" si="1"/>
        <v>8.026315789473685</v>
      </c>
      <c r="H19" s="26">
        <f t="shared" si="2"/>
        <v>7.2368421052631584</v>
      </c>
      <c r="I19" s="26">
        <f t="shared" si="3"/>
        <v>0.74517301689807358</v>
      </c>
    </row>
    <row r="20" spans="1:9" x14ac:dyDescent="0.25">
      <c r="A20" s="33"/>
      <c r="B20" s="33"/>
      <c r="C20" s="33"/>
      <c r="D20" s="33" t="s">
        <v>15</v>
      </c>
      <c r="E20" s="42">
        <v>3.78</v>
      </c>
      <c r="F20" s="25">
        <f t="shared" si="0"/>
        <v>0.55732376530181504</v>
      </c>
      <c r="G20" s="26">
        <f t="shared" si="1"/>
        <v>32.275132275132279</v>
      </c>
      <c r="H20" s="26">
        <f t="shared" si="2"/>
        <v>29.100529100529101</v>
      </c>
      <c r="I20" s="26">
        <f t="shared" si="3"/>
        <v>2.9964629250927826</v>
      </c>
    </row>
    <row r="21" spans="1:9" x14ac:dyDescent="0.25">
      <c r="A21" s="33" t="s">
        <v>10</v>
      </c>
      <c r="B21" s="33" t="s">
        <v>31</v>
      </c>
      <c r="C21" s="33" t="s">
        <v>32</v>
      </c>
      <c r="D21" s="33" t="s">
        <v>13</v>
      </c>
      <c r="E21" s="42">
        <v>88.2</v>
      </c>
      <c r="F21" s="25">
        <f t="shared" si="0"/>
        <v>13.004221190375684</v>
      </c>
      <c r="G21" s="26">
        <f t="shared" si="1"/>
        <v>1.383219954648526</v>
      </c>
      <c r="H21" s="26">
        <f t="shared" si="2"/>
        <v>1.2471655328798186</v>
      </c>
      <c r="I21" s="26">
        <f t="shared" si="3"/>
        <v>0.12841983964683351</v>
      </c>
    </row>
    <row r="22" spans="1:9" x14ac:dyDescent="0.25">
      <c r="A22" s="33"/>
      <c r="B22" s="33"/>
      <c r="C22" s="33"/>
      <c r="D22" s="33" t="s">
        <v>15</v>
      </c>
      <c r="E22" s="42">
        <v>21.9</v>
      </c>
      <c r="F22" s="25">
        <f t="shared" si="0"/>
        <v>3.2289392751613093</v>
      </c>
      <c r="G22" s="26">
        <f t="shared" si="1"/>
        <v>5.5707762557077629</v>
      </c>
      <c r="H22" s="26">
        <f t="shared" si="2"/>
        <v>5.0228310502283104</v>
      </c>
      <c r="I22" s="26">
        <f t="shared" si="3"/>
        <v>0.51719771035848028</v>
      </c>
    </row>
    <row r="23" spans="1:9" x14ac:dyDescent="0.25">
      <c r="A23" s="33" t="s">
        <v>10</v>
      </c>
      <c r="B23" s="33" t="s">
        <v>33</v>
      </c>
      <c r="C23" s="33" t="s">
        <v>34</v>
      </c>
      <c r="D23" s="33" t="s">
        <v>13</v>
      </c>
      <c r="E23" s="42">
        <v>869</v>
      </c>
      <c r="F23" s="25">
        <f t="shared" si="0"/>
        <v>128.12548995959716</v>
      </c>
      <c r="G23" s="26">
        <f t="shared" si="1"/>
        <v>0.14039125431530494</v>
      </c>
      <c r="H23" s="26">
        <f t="shared" si="2"/>
        <v>0.12658227848101267</v>
      </c>
      <c r="I23" s="27">
        <f t="shared" si="3"/>
        <v>1.3034096498102091E-2</v>
      </c>
    </row>
    <row r="24" spans="1:9" x14ac:dyDescent="0.25">
      <c r="A24" s="33"/>
      <c r="B24" s="33"/>
      <c r="C24" s="33"/>
      <c r="D24" s="33" t="s">
        <v>15</v>
      </c>
      <c r="E24" s="42">
        <v>216</v>
      </c>
      <c r="F24" s="25">
        <f t="shared" si="0"/>
        <v>31.847072302960861</v>
      </c>
      <c r="G24" s="26">
        <f t="shared" si="1"/>
        <v>0.56481481481481477</v>
      </c>
      <c r="H24" s="26">
        <f t="shared" si="2"/>
        <v>0.5092592592592593</v>
      </c>
      <c r="I24" s="27">
        <f t="shared" si="3"/>
        <v>5.243810118912369E-2</v>
      </c>
    </row>
    <row r="25" spans="1:9" x14ac:dyDescent="0.25">
      <c r="A25" s="33" t="s">
        <v>35</v>
      </c>
      <c r="B25" s="33" t="s">
        <v>11</v>
      </c>
      <c r="C25" s="33" t="s">
        <v>36</v>
      </c>
      <c r="D25" s="33" t="s">
        <v>13</v>
      </c>
      <c r="E25" s="42">
        <v>0.79600000000000004</v>
      </c>
      <c r="F25" s="25">
        <f t="shared" si="0"/>
        <v>0.1173623590423928</v>
      </c>
      <c r="G25" s="26">
        <f t="shared" si="1"/>
        <v>153.26633165829145</v>
      </c>
      <c r="H25" s="26">
        <f t="shared" si="2"/>
        <v>138.19095477386935</v>
      </c>
      <c r="I25" s="26">
        <f t="shared" si="3"/>
        <v>14.22943449353105</v>
      </c>
    </row>
    <row r="26" spans="1:9" x14ac:dyDescent="0.25">
      <c r="A26" s="33"/>
      <c r="B26" s="33"/>
      <c r="C26" s="33"/>
      <c r="D26" s="33" t="s">
        <v>15</v>
      </c>
      <c r="E26" s="42">
        <v>0.154</v>
      </c>
      <c r="F26" s="25">
        <f t="shared" si="0"/>
        <v>2.2705783030814688E-2</v>
      </c>
      <c r="G26" s="26">
        <f t="shared" si="1"/>
        <v>792.20779220779218</v>
      </c>
      <c r="H26" s="26">
        <f t="shared" si="2"/>
        <v>714.28571428571433</v>
      </c>
      <c r="I26" s="26">
        <f t="shared" si="3"/>
        <v>73.549544525004663</v>
      </c>
    </row>
    <row r="27" spans="1:9" x14ac:dyDescent="0.25">
      <c r="A27" s="33" t="s">
        <v>35</v>
      </c>
      <c r="B27" s="33" t="s">
        <v>17</v>
      </c>
      <c r="C27" s="33" t="s">
        <v>37</v>
      </c>
      <c r="D27" s="33" t="s">
        <v>13</v>
      </c>
      <c r="E27" s="42">
        <v>4.62</v>
      </c>
      <c r="F27" s="25">
        <f t="shared" si="0"/>
        <v>0.68117349092444057</v>
      </c>
      <c r="G27" s="26">
        <f t="shared" si="1"/>
        <v>26.406926406926406</v>
      </c>
      <c r="H27" s="26">
        <f t="shared" si="2"/>
        <v>23.80952380952381</v>
      </c>
      <c r="I27" s="26">
        <f t="shared" si="3"/>
        <v>2.4516514841668218</v>
      </c>
    </row>
    <row r="28" spans="1:9" x14ac:dyDescent="0.25">
      <c r="A28" s="33"/>
      <c r="B28" s="33"/>
      <c r="C28" s="33"/>
      <c r="D28" s="33" t="s">
        <v>15</v>
      </c>
      <c r="E28" s="42">
        <v>0.89300000000000002</v>
      </c>
      <c r="F28" s="25">
        <f t="shared" si="0"/>
        <v>0.13166405354881502</v>
      </c>
      <c r="G28" s="26">
        <f t="shared" si="1"/>
        <v>136.6181410974244</v>
      </c>
      <c r="H28" s="26">
        <f t="shared" si="2"/>
        <v>123.18029115341545</v>
      </c>
      <c r="I28" s="26">
        <f t="shared" si="3"/>
        <v>12.683796032307633</v>
      </c>
    </row>
    <row r="29" spans="1:9" x14ac:dyDescent="0.25">
      <c r="A29" s="33" t="s">
        <v>35</v>
      </c>
      <c r="B29" s="33" t="s">
        <v>21</v>
      </c>
      <c r="C29" s="33" t="s">
        <v>38</v>
      </c>
      <c r="D29" s="33" t="s">
        <v>13</v>
      </c>
      <c r="E29" s="42">
        <v>45.5</v>
      </c>
      <c r="F29" s="25">
        <f t="shared" si="0"/>
        <v>6.7085268045588844</v>
      </c>
      <c r="G29" s="26">
        <f t="shared" si="1"/>
        <v>2.6813186813186811</v>
      </c>
      <c r="H29" s="26">
        <f t="shared" si="2"/>
        <v>2.4175824175824174</v>
      </c>
      <c r="I29" s="26">
        <f t="shared" si="3"/>
        <v>0.24893691993078498</v>
      </c>
    </row>
    <row r="30" spans="1:9" x14ac:dyDescent="0.25">
      <c r="A30" s="33"/>
      <c r="B30" s="33"/>
      <c r="C30" s="33"/>
      <c r="D30" s="33" t="s">
        <v>15</v>
      </c>
      <c r="E30" s="42">
        <v>8.8000000000000007</v>
      </c>
      <c r="F30" s="25">
        <f t="shared" si="0"/>
        <v>1.2974733160465537</v>
      </c>
      <c r="G30" s="26">
        <f t="shared" si="1"/>
        <v>13.863636363636363</v>
      </c>
      <c r="H30" s="26">
        <f t="shared" si="2"/>
        <v>12.499999999999998</v>
      </c>
      <c r="I30" s="26">
        <f t="shared" si="3"/>
        <v>1.2871170291875813</v>
      </c>
    </row>
    <row r="31" spans="1:9" x14ac:dyDescent="0.25">
      <c r="A31" s="33" t="s">
        <v>35</v>
      </c>
      <c r="B31" s="33" t="s">
        <v>23</v>
      </c>
      <c r="C31" s="33" t="s">
        <v>39</v>
      </c>
      <c r="D31" s="33" t="s">
        <v>13</v>
      </c>
      <c r="E31" s="42">
        <v>6.37</v>
      </c>
      <c r="F31" s="25">
        <f t="shared" si="0"/>
        <v>0.93919375263824389</v>
      </c>
      <c r="G31" s="26">
        <f t="shared" si="1"/>
        <v>19.152276295133436</v>
      </c>
      <c r="H31" s="26">
        <f t="shared" si="2"/>
        <v>17.26844583987441</v>
      </c>
      <c r="I31" s="26">
        <f t="shared" si="3"/>
        <v>1.7781208566484641</v>
      </c>
    </row>
    <row r="32" spans="1:9" x14ac:dyDescent="0.25">
      <c r="A32" s="33"/>
      <c r="B32" s="33"/>
      <c r="C32" s="33"/>
      <c r="D32" s="33" t="s">
        <v>15</v>
      </c>
      <c r="E32" s="42">
        <v>1.23</v>
      </c>
      <c r="F32" s="25">
        <f t="shared" si="0"/>
        <v>0.18135138394741601</v>
      </c>
      <c r="G32" s="26">
        <f t="shared" si="1"/>
        <v>99.1869918699187</v>
      </c>
      <c r="H32" s="26">
        <f t="shared" si="2"/>
        <v>89.430894308943095</v>
      </c>
      <c r="I32" s="26">
        <f t="shared" si="3"/>
        <v>9.2086421600412329</v>
      </c>
    </row>
    <row r="33" spans="1:9" x14ac:dyDescent="0.25">
      <c r="A33" s="33" t="s">
        <v>35</v>
      </c>
      <c r="B33" s="33" t="s">
        <v>25</v>
      </c>
      <c r="C33" s="33" t="s">
        <v>40</v>
      </c>
      <c r="D33" s="33" t="s">
        <v>13</v>
      </c>
      <c r="E33" s="42">
        <v>37</v>
      </c>
      <c r="F33" s="25">
        <f t="shared" si="0"/>
        <v>5.4552855333775545</v>
      </c>
      <c r="G33" s="26">
        <f t="shared" si="1"/>
        <v>3.2972972972972974</v>
      </c>
      <c r="H33" s="26">
        <f t="shared" si="2"/>
        <v>2.9729729729729728</v>
      </c>
      <c r="I33" s="26">
        <f t="shared" si="3"/>
        <v>0.30612513126623558</v>
      </c>
    </row>
    <row r="34" spans="1:9" x14ac:dyDescent="0.25">
      <c r="A34" s="33"/>
      <c r="B34" s="33"/>
      <c r="C34" s="33"/>
      <c r="D34" s="33" t="s">
        <v>15</v>
      </c>
      <c r="E34" s="42">
        <v>7.15</v>
      </c>
      <c r="F34" s="25">
        <f t="shared" si="0"/>
        <v>1.0541970692878249</v>
      </c>
      <c r="G34" s="26">
        <f t="shared" si="1"/>
        <v>17.062937062937063</v>
      </c>
      <c r="H34" s="26">
        <f t="shared" si="2"/>
        <v>15.384615384615383</v>
      </c>
      <c r="I34" s="26">
        <f t="shared" si="3"/>
        <v>1.5841440359231771</v>
      </c>
    </row>
    <row r="35" spans="1:9" x14ac:dyDescent="0.25">
      <c r="A35" s="33" t="s">
        <v>35</v>
      </c>
      <c r="B35" s="33" t="s">
        <v>27</v>
      </c>
      <c r="C35" s="33" t="s">
        <v>41</v>
      </c>
      <c r="D35" s="33" t="s">
        <v>13</v>
      </c>
      <c r="E35" s="42">
        <v>364</v>
      </c>
      <c r="F35" s="25">
        <f t="shared" si="0"/>
        <v>53.668214436471075</v>
      </c>
      <c r="G35" s="26">
        <f t="shared" si="1"/>
        <v>0.33516483516483514</v>
      </c>
      <c r="H35" s="26">
        <f t="shared" si="2"/>
        <v>0.30219780219780218</v>
      </c>
      <c r="I35" s="26">
        <f t="shared" si="3"/>
        <v>3.1117114991348123E-2</v>
      </c>
    </row>
    <row r="36" spans="1:9" x14ac:dyDescent="0.25">
      <c r="A36" s="33"/>
      <c r="B36" s="33"/>
      <c r="C36" s="33"/>
      <c r="D36" s="33" t="s">
        <v>15</v>
      </c>
      <c r="E36" s="42">
        <v>70.400000000000006</v>
      </c>
      <c r="F36" s="25">
        <f t="shared" si="0"/>
        <v>10.37978652837243</v>
      </c>
      <c r="G36" s="26">
        <f t="shared" si="1"/>
        <v>1.7329545454545454</v>
      </c>
      <c r="H36" s="26">
        <f t="shared" si="2"/>
        <v>1.5624999999999998</v>
      </c>
      <c r="I36" s="26">
        <f t="shared" si="3"/>
        <v>0.16088962864844766</v>
      </c>
    </row>
    <row r="37" spans="1:9" x14ac:dyDescent="0.25">
      <c r="A37" s="33" t="s">
        <v>35</v>
      </c>
      <c r="B37" s="33" t="s">
        <v>29</v>
      </c>
      <c r="C37" s="33" t="s">
        <v>42</v>
      </c>
      <c r="D37" s="33" t="s">
        <v>13</v>
      </c>
      <c r="E37" s="42">
        <v>15.9</v>
      </c>
      <c r="F37" s="25">
        <f t="shared" si="0"/>
        <v>2.3442983778568411</v>
      </c>
      <c r="G37" s="26">
        <f t="shared" si="1"/>
        <v>7.6729559748427674</v>
      </c>
      <c r="H37" s="26">
        <f t="shared" si="2"/>
        <v>6.9182389937106921</v>
      </c>
      <c r="I37" s="26">
        <f t="shared" si="3"/>
        <v>0.7123666576635671</v>
      </c>
    </row>
    <row r="38" spans="1:9" x14ac:dyDescent="0.25">
      <c r="A38" s="33"/>
      <c r="B38" s="33"/>
      <c r="C38" s="33"/>
      <c r="D38" s="33" t="s">
        <v>15</v>
      </c>
      <c r="E38" s="42">
        <v>3.08</v>
      </c>
      <c r="F38" s="25">
        <f t="shared" si="0"/>
        <v>0.45411566061629377</v>
      </c>
      <c r="G38" s="26">
        <f t="shared" si="1"/>
        <v>39.61038961038961</v>
      </c>
      <c r="H38" s="26">
        <f t="shared" si="2"/>
        <v>35.714285714285715</v>
      </c>
      <c r="I38" s="26">
        <f t="shared" si="3"/>
        <v>3.6774772262502329</v>
      </c>
    </row>
    <row r="39" spans="1:9" x14ac:dyDescent="0.25">
      <c r="A39" s="33" t="s">
        <v>35</v>
      </c>
      <c r="B39" s="33" t="s">
        <v>31</v>
      </c>
      <c r="C39" s="33" t="s">
        <v>43</v>
      </c>
      <c r="D39" s="33" t="s">
        <v>13</v>
      </c>
      <c r="E39" s="42">
        <v>92.4</v>
      </c>
      <c r="F39" s="25">
        <f t="shared" si="0"/>
        <v>13.623469818488813</v>
      </c>
      <c r="G39" s="26">
        <f t="shared" si="1"/>
        <v>1.3203463203463202</v>
      </c>
      <c r="H39" s="26">
        <f t="shared" si="2"/>
        <v>1.1904761904761905</v>
      </c>
      <c r="I39" s="26">
        <f t="shared" si="3"/>
        <v>0.12258257420834108</v>
      </c>
    </row>
    <row r="40" spans="1:9" x14ac:dyDescent="0.25">
      <c r="A40" s="33"/>
      <c r="B40" s="33"/>
      <c r="C40" s="33"/>
      <c r="D40" s="33" t="s">
        <v>15</v>
      </c>
      <c r="E40" s="42">
        <v>17.899999999999999</v>
      </c>
      <c r="F40" s="25">
        <f t="shared" si="0"/>
        <v>2.6391786769583301</v>
      </c>
      <c r="G40" s="26">
        <f t="shared" si="1"/>
        <v>6.8156424581005588</v>
      </c>
      <c r="H40" s="26">
        <f t="shared" si="2"/>
        <v>6.1452513966480451</v>
      </c>
      <c r="I40" s="26">
        <f t="shared" si="3"/>
        <v>0.63277261770115745</v>
      </c>
    </row>
    <row r="41" spans="1:9" x14ac:dyDescent="0.25">
      <c r="A41" s="33" t="s">
        <v>35</v>
      </c>
      <c r="B41" s="33" t="s">
        <v>33</v>
      </c>
      <c r="C41" s="33" t="s">
        <v>44</v>
      </c>
      <c r="D41" s="33" t="s">
        <v>13</v>
      </c>
      <c r="E41" s="42">
        <v>910</v>
      </c>
      <c r="F41" s="25">
        <f t="shared" si="0"/>
        <v>134.17053609117769</v>
      </c>
      <c r="G41" s="26">
        <f t="shared" si="1"/>
        <v>0.13406593406593406</v>
      </c>
      <c r="H41" s="26">
        <f t="shared" si="2"/>
        <v>0.12087912087912088</v>
      </c>
      <c r="I41" s="26">
        <f t="shared" si="3"/>
        <v>1.244684599653925E-2</v>
      </c>
    </row>
    <row r="42" spans="1:9" x14ac:dyDescent="0.25">
      <c r="A42" s="33"/>
      <c r="B42" s="33"/>
      <c r="C42" s="33"/>
      <c r="D42" s="33" t="s">
        <v>15</v>
      </c>
      <c r="E42" s="42">
        <v>176</v>
      </c>
      <c r="F42" s="25">
        <f t="shared" si="0"/>
        <v>25.949466320931069</v>
      </c>
      <c r="G42" s="26">
        <f t="shared" si="1"/>
        <v>0.69318181818181823</v>
      </c>
      <c r="H42" s="26">
        <f t="shared" si="2"/>
        <v>0.625</v>
      </c>
      <c r="I42" s="26">
        <f t="shared" si="3"/>
        <v>6.4355851459379068E-2</v>
      </c>
    </row>
    <row r="43" spans="1:9" x14ac:dyDescent="0.25">
      <c r="A43" s="33" t="s">
        <v>45</v>
      </c>
      <c r="B43" s="33" t="s">
        <v>11</v>
      </c>
      <c r="C43" s="33" t="s">
        <v>46</v>
      </c>
      <c r="D43" s="33" t="s">
        <v>13</v>
      </c>
      <c r="E43" s="42">
        <v>0.74</v>
      </c>
      <c r="F43" s="25">
        <f t="shared" si="0"/>
        <v>0.10910571066755109</v>
      </c>
      <c r="G43" s="26">
        <f t="shared" si="1"/>
        <v>164.86486486486487</v>
      </c>
      <c r="H43" s="26">
        <f t="shared" si="2"/>
        <v>148.64864864864865</v>
      </c>
      <c r="I43" s="26">
        <f t="shared" si="3"/>
        <v>15.306256563311781</v>
      </c>
    </row>
    <row r="44" spans="1:9" x14ac:dyDescent="0.25">
      <c r="A44" s="33"/>
      <c r="B44" s="33"/>
      <c r="C44" s="33"/>
      <c r="D44" s="33" t="s">
        <v>15</v>
      </c>
      <c r="E44" s="42">
        <v>0.14699999999999999</v>
      </c>
      <c r="F44" s="25">
        <f t="shared" si="0"/>
        <v>2.1673701983959473E-2</v>
      </c>
      <c r="G44" s="26">
        <f t="shared" si="1"/>
        <v>829.93197278911566</v>
      </c>
      <c r="H44" s="26">
        <f t="shared" si="2"/>
        <v>748.2993197278912</v>
      </c>
      <c r="I44" s="26">
        <f t="shared" si="3"/>
        <v>77.05190378810012</v>
      </c>
    </row>
    <row r="45" spans="1:9" x14ac:dyDescent="0.25">
      <c r="A45" s="33" t="s">
        <v>45</v>
      </c>
      <c r="B45" s="33" t="s">
        <v>17</v>
      </c>
      <c r="C45" s="33" t="s">
        <v>47</v>
      </c>
      <c r="D45" s="33" t="s">
        <v>13</v>
      </c>
      <c r="E45" s="42">
        <v>4.29</v>
      </c>
      <c r="F45" s="25">
        <f t="shared" si="0"/>
        <v>0.63251824157269487</v>
      </c>
      <c r="G45" s="26">
        <f t="shared" si="1"/>
        <v>28.438228438228439</v>
      </c>
      <c r="H45" s="26">
        <f t="shared" si="2"/>
        <v>25.641025641025642</v>
      </c>
      <c r="I45" s="26">
        <f t="shared" si="3"/>
        <v>2.640240059871962</v>
      </c>
    </row>
    <row r="46" spans="1:9" x14ac:dyDescent="0.25">
      <c r="A46" s="33"/>
      <c r="B46" s="33"/>
      <c r="C46" s="33"/>
      <c r="D46" s="33" t="s">
        <v>15</v>
      </c>
      <c r="E46" s="42">
        <v>0.85099999999999998</v>
      </c>
      <c r="F46" s="25">
        <f t="shared" si="0"/>
        <v>0.12547156726768374</v>
      </c>
      <c r="G46" s="26">
        <f t="shared" si="1"/>
        <v>143.36075205640424</v>
      </c>
      <c r="H46" s="26">
        <f t="shared" si="2"/>
        <v>129.25969447708579</v>
      </c>
      <c r="I46" s="26">
        <f t="shared" si="3"/>
        <v>13.309788315923287</v>
      </c>
    </row>
    <row r="47" spans="1:9" x14ac:dyDescent="0.25">
      <c r="A47" s="33" t="s">
        <v>45</v>
      </c>
      <c r="B47" s="33" t="s">
        <v>21</v>
      </c>
      <c r="C47" s="33" t="s">
        <v>48</v>
      </c>
      <c r="D47" s="33" t="s">
        <v>13</v>
      </c>
      <c r="E47" s="42">
        <v>42.3</v>
      </c>
      <c r="F47" s="25">
        <f t="shared" si="0"/>
        <v>6.2367183259965016</v>
      </c>
      <c r="G47" s="26">
        <f t="shared" si="1"/>
        <v>2.8841607565011822</v>
      </c>
      <c r="H47" s="26">
        <f t="shared" si="2"/>
        <v>2.6004728132387709</v>
      </c>
      <c r="I47" s="26">
        <f t="shared" si="3"/>
        <v>0.26776902734871671</v>
      </c>
    </row>
    <row r="48" spans="1:9" x14ac:dyDescent="0.25">
      <c r="A48" s="33"/>
      <c r="B48" s="33"/>
      <c r="C48" s="33"/>
      <c r="D48" s="33" t="s">
        <v>15</v>
      </c>
      <c r="E48" s="42">
        <v>8.3800000000000008</v>
      </c>
      <c r="F48" s="25">
        <f t="shared" si="0"/>
        <v>1.2355484532352408</v>
      </c>
      <c r="G48" s="26">
        <f t="shared" si="1"/>
        <v>14.558472553699282</v>
      </c>
      <c r="H48" s="26">
        <f t="shared" si="2"/>
        <v>13.126491646778042</v>
      </c>
      <c r="I48" s="26">
        <f t="shared" si="3"/>
        <v>1.3516264745645246</v>
      </c>
    </row>
    <row r="49" spans="1:9" x14ac:dyDescent="0.25">
      <c r="A49" s="33" t="s">
        <v>45</v>
      </c>
      <c r="B49" s="33" t="s">
        <v>23</v>
      </c>
      <c r="C49" s="33" t="s">
        <v>49</v>
      </c>
      <c r="D49" s="33" t="s">
        <v>13</v>
      </c>
      <c r="E49" s="42">
        <v>5.92</v>
      </c>
      <c r="F49" s="25">
        <f t="shared" si="0"/>
        <v>0.87284568534040874</v>
      </c>
      <c r="G49" s="26">
        <f t="shared" si="1"/>
        <v>20.608108108108109</v>
      </c>
      <c r="H49" s="26">
        <f t="shared" si="2"/>
        <v>18.581081081081081</v>
      </c>
      <c r="I49" s="26">
        <f t="shared" si="3"/>
        <v>1.9132820704139726</v>
      </c>
    </row>
    <row r="50" spans="1:9" x14ac:dyDescent="0.25">
      <c r="A50" s="33"/>
      <c r="B50" s="33"/>
      <c r="C50" s="33"/>
      <c r="D50" s="33" t="s">
        <v>15</v>
      </c>
      <c r="E50" s="42">
        <v>1.17</v>
      </c>
      <c r="F50" s="25">
        <f t="shared" si="0"/>
        <v>0.17250497497437131</v>
      </c>
      <c r="G50" s="26">
        <f t="shared" si="1"/>
        <v>104.27350427350429</v>
      </c>
      <c r="H50" s="26">
        <f t="shared" si="2"/>
        <v>94.017094017094024</v>
      </c>
      <c r="I50" s="26">
        <f t="shared" si="3"/>
        <v>9.6808802195305272</v>
      </c>
    </row>
    <row r="51" spans="1:9" x14ac:dyDescent="0.25">
      <c r="A51" s="33" t="s">
        <v>45</v>
      </c>
      <c r="B51" s="33" t="s">
        <v>25</v>
      </c>
      <c r="C51" s="33" t="s">
        <v>50</v>
      </c>
      <c r="D51" s="33" t="s">
        <v>13</v>
      </c>
      <c r="E51" s="42">
        <v>34.4</v>
      </c>
      <c r="F51" s="25">
        <f t="shared" si="0"/>
        <v>5.071941144545618</v>
      </c>
      <c r="G51" s="26">
        <f t="shared" si="1"/>
        <v>3.5465116279069768</v>
      </c>
      <c r="H51" s="26">
        <f t="shared" si="2"/>
        <v>3.1976744186046515</v>
      </c>
      <c r="I51" s="26">
        <f t="shared" si="3"/>
        <v>0.32926249583868367</v>
      </c>
    </row>
    <row r="52" spans="1:9" x14ac:dyDescent="0.25">
      <c r="A52" s="33"/>
      <c r="B52" s="33"/>
      <c r="C52" s="33"/>
      <c r="D52" s="33" t="s">
        <v>15</v>
      </c>
      <c r="E52" s="42">
        <v>6.81</v>
      </c>
      <c r="F52" s="25">
        <f t="shared" si="0"/>
        <v>1.0040674184405716</v>
      </c>
      <c r="G52" s="26">
        <f t="shared" si="1"/>
        <v>17.914831130690164</v>
      </c>
      <c r="H52" s="26">
        <f t="shared" si="2"/>
        <v>16.152716593245227</v>
      </c>
      <c r="I52" s="26">
        <f t="shared" si="3"/>
        <v>1.6632349275845399</v>
      </c>
    </row>
    <row r="53" spans="1:9" x14ac:dyDescent="0.25">
      <c r="A53" s="33" t="s">
        <v>45</v>
      </c>
      <c r="B53" s="33" t="s">
        <v>27</v>
      </c>
      <c r="C53" s="33" t="s">
        <v>51</v>
      </c>
      <c r="D53" s="33" t="s">
        <v>13</v>
      </c>
      <c r="E53" s="42">
        <v>338</v>
      </c>
      <c r="F53" s="25">
        <f t="shared" si="0"/>
        <v>49.834770548151717</v>
      </c>
      <c r="G53" s="26">
        <f t="shared" si="1"/>
        <v>0.36094674556213019</v>
      </c>
      <c r="H53" s="26">
        <f t="shared" si="2"/>
        <v>0.32544378698224852</v>
      </c>
      <c r="I53" s="26">
        <f t="shared" si="3"/>
        <v>3.3510739221451827E-2</v>
      </c>
    </row>
    <row r="54" spans="1:9" x14ac:dyDescent="0.25">
      <c r="A54" s="33"/>
      <c r="B54" s="33"/>
      <c r="C54" s="33"/>
      <c r="D54" s="33" t="s">
        <v>15</v>
      </c>
      <c r="E54" s="42">
        <v>67</v>
      </c>
      <c r="F54" s="25">
        <f t="shared" si="0"/>
        <v>9.8784900198998962</v>
      </c>
      <c r="G54" s="26">
        <f t="shared" si="1"/>
        <v>1.8208955223880596</v>
      </c>
      <c r="H54" s="26">
        <f t="shared" si="2"/>
        <v>1.6417910447761195</v>
      </c>
      <c r="I54" s="26">
        <f t="shared" si="3"/>
        <v>0.16905417696792116</v>
      </c>
    </row>
    <row r="55" spans="1:9" x14ac:dyDescent="0.25">
      <c r="A55" s="33" t="s">
        <v>45</v>
      </c>
      <c r="B55" s="33" t="s">
        <v>29</v>
      </c>
      <c r="C55" s="33" t="s">
        <v>52</v>
      </c>
      <c r="D55" s="33" t="s">
        <v>13</v>
      </c>
      <c r="E55" s="42">
        <v>14.8</v>
      </c>
      <c r="F55" s="25">
        <f t="shared" si="0"/>
        <v>2.1821142133510221</v>
      </c>
      <c r="G55" s="26">
        <f t="shared" si="1"/>
        <v>8.2432432432432421</v>
      </c>
      <c r="H55" s="26">
        <f t="shared" si="2"/>
        <v>7.4324324324324325</v>
      </c>
      <c r="I55" s="26">
        <f t="shared" si="3"/>
        <v>0.76531282816558899</v>
      </c>
    </row>
    <row r="56" spans="1:9" x14ac:dyDescent="0.25">
      <c r="A56" s="33"/>
      <c r="B56" s="33"/>
      <c r="C56" s="33"/>
      <c r="D56" s="33" t="s">
        <v>15</v>
      </c>
      <c r="E56" s="42">
        <v>2.93</v>
      </c>
      <c r="F56" s="25">
        <f t="shared" si="0"/>
        <v>0.43199963818368203</v>
      </c>
      <c r="G56" s="26">
        <f t="shared" si="1"/>
        <v>41.638225255972692</v>
      </c>
      <c r="H56" s="26">
        <f t="shared" si="2"/>
        <v>37.542662116040951</v>
      </c>
      <c r="I56" s="26">
        <f t="shared" si="3"/>
        <v>3.8657439784473433</v>
      </c>
    </row>
    <row r="57" spans="1:9" x14ac:dyDescent="0.25">
      <c r="A57" s="33" t="s">
        <v>45</v>
      </c>
      <c r="B57" s="33" t="s">
        <v>31</v>
      </c>
      <c r="C57" s="33" t="s">
        <v>53</v>
      </c>
      <c r="D57" s="33" t="s">
        <v>13</v>
      </c>
      <c r="E57" s="42">
        <v>85.9</v>
      </c>
      <c r="F57" s="25">
        <f t="shared" si="0"/>
        <v>12.665108846408973</v>
      </c>
      <c r="G57" s="26">
        <f t="shared" si="1"/>
        <v>1.4202561117578578</v>
      </c>
      <c r="H57" s="26">
        <f t="shared" si="2"/>
        <v>1.2805587892898718</v>
      </c>
      <c r="I57" s="26">
        <f t="shared" si="3"/>
        <v>0.13185832196566608</v>
      </c>
    </row>
    <row r="58" spans="1:9" x14ac:dyDescent="0.25">
      <c r="A58" s="33"/>
      <c r="B58" s="33"/>
      <c r="C58" s="33"/>
      <c r="D58" s="33" t="s">
        <v>15</v>
      </c>
      <c r="E58" s="42">
        <v>17</v>
      </c>
      <c r="F58" s="25">
        <f t="shared" si="0"/>
        <v>2.5064825423626602</v>
      </c>
      <c r="G58" s="26">
        <f t="shared" si="1"/>
        <v>7.1764705882352944</v>
      </c>
      <c r="H58" s="26">
        <f t="shared" si="2"/>
        <v>6.4705882352941178</v>
      </c>
      <c r="I58" s="26">
        <f t="shared" si="3"/>
        <v>0.66627234452063044</v>
      </c>
    </row>
    <row r="59" spans="1:9" x14ac:dyDescent="0.25">
      <c r="A59" s="33" t="s">
        <v>45</v>
      </c>
      <c r="B59" s="33" t="s">
        <v>33</v>
      </c>
      <c r="C59" s="33" t="s">
        <v>54</v>
      </c>
      <c r="D59" s="33" t="s">
        <v>13</v>
      </c>
      <c r="E59" s="42">
        <v>846</v>
      </c>
      <c r="F59" s="25">
        <f t="shared" si="0"/>
        <v>124.73436651993003</v>
      </c>
      <c r="G59" s="26">
        <f t="shared" si="1"/>
        <v>0.14420803782505912</v>
      </c>
      <c r="H59" s="26">
        <f t="shared" si="2"/>
        <v>0.13002364066193853</v>
      </c>
      <c r="I59" s="26">
        <f t="shared" si="3"/>
        <v>1.3388451367435836E-2</v>
      </c>
    </row>
    <row r="60" spans="1:9" x14ac:dyDescent="0.25">
      <c r="A60" s="33"/>
      <c r="B60" s="33"/>
      <c r="C60" s="33"/>
      <c r="D60" s="33" t="s">
        <v>15</v>
      </c>
      <c r="E60" s="42">
        <v>168</v>
      </c>
      <c r="F60" s="25">
        <f t="shared" si="0"/>
        <v>24.769945124525112</v>
      </c>
      <c r="G60" s="26">
        <f t="shared" si="1"/>
        <v>0.72619047619047616</v>
      </c>
      <c r="H60" s="26">
        <f t="shared" si="2"/>
        <v>0.65476190476190477</v>
      </c>
      <c r="I60" s="26">
        <f t="shared" si="3"/>
        <v>6.7420415814587603E-2</v>
      </c>
    </row>
  </sheetData>
  <sheetProtection algorithmName="SHA-512" hashValue="++QEQ3l1RQW6wnZ/hfL6b1HH1OAHfuFHRtdU93IE3rAs5NZLVMAJyKfQH+MzliclY/NnR85dO43zaX2h72De4A==" saltValue="f8OUH6lTZHx4EE+S85Q17A==" spinCount="100000" sheet="1" objects="1" scenarios="1"/>
  <mergeCells count="7">
    <mergeCell ref="A1:G1"/>
    <mergeCell ref="F3:F5"/>
    <mergeCell ref="A3:A5"/>
    <mergeCell ref="B3:B5"/>
    <mergeCell ref="C3:C5"/>
    <mergeCell ref="D3:D5"/>
    <mergeCell ref="E3:E5"/>
  </mergeCells>
  <conditionalFormatting sqref="H8:H60">
    <cfRule type="cellIs" dxfId="39" priority="4" operator="lessThan">
      <formula>30</formula>
    </cfRule>
  </conditionalFormatting>
  <conditionalFormatting sqref="H7">
    <cfRule type="cellIs" dxfId="38" priority="2" operator="lessThan">
      <formula>30</formula>
    </cfRule>
  </conditionalFormatting>
  <conditionalFormatting sqref="I7:I60">
    <cfRule type="cellIs" dxfId="37" priority="1" operator="lessThan">
      <formula>$I$6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15559-20A8-4D55-8580-6CFB2BD4F57F}">
  <dimension ref="A1:K59"/>
  <sheetViews>
    <sheetView workbookViewId="0">
      <selection activeCell="M2" sqref="M2"/>
    </sheetView>
  </sheetViews>
  <sheetFormatPr defaultRowHeight="15" x14ac:dyDescent="0.25"/>
  <cols>
    <col min="1" max="2" width="19.140625" style="6" customWidth="1"/>
    <col min="3" max="3" width="10.140625" style="6" customWidth="1"/>
    <col min="4" max="4" width="10.28515625" style="6" customWidth="1"/>
    <col min="5" max="5" width="9.28515625" style="6" customWidth="1"/>
    <col min="6" max="6" width="13" style="6" customWidth="1"/>
    <col min="7" max="7" width="14.28515625" style="6" customWidth="1"/>
    <col min="8" max="8" width="15" style="6" customWidth="1"/>
    <col min="9" max="9" width="17.7109375" style="6" customWidth="1"/>
    <col min="10" max="10" width="16.7109375" style="6" customWidth="1"/>
    <col min="11" max="11" width="15.28515625" style="6" customWidth="1"/>
    <col min="12" max="16384" width="9.140625" style="6"/>
  </cols>
  <sheetData>
    <row r="1" spans="1:11" ht="20.25" x14ac:dyDescent="0.3">
      <c r="A1" s="35" t="s">
        <v>127</v>
      </c>
      <c r="B1" s="43"/>
      <c r="C1" s="43"/>
      <c r="D1" s="43"/>
      <c r="E1" s="43"/>
      <c r="F1" s="43"/>
      <c r="G1" s="44"/>
      <c r="H1" s="43"/>
      <c r="I1" s="43"/>
      <c r="J1" s="38"/>
    </row>
    <row r="2" spans="1:11" ht="42" x14ac:dyDescent="0.25">
      <c r="A2" s="86" t="s">
        <v>2</v>
      </c>
      <c r="B2" s="86" t="s">
        <v>3</v>
      </c>
      <c r="C2" s="96" t="s">
        <v>4</v>
      </c>
      <c r="D2" s="96"/>
      <c r="E2" s="96"/>
      <c r="F2" s="86" t="s">
        <v>5</v>
      </c>
      <c r="G2" s="88" t="s">
        <v>6</v>
      </c>
      <c r="H2" s="90" t="s">
        <v>7</v>
      </c>
      <c r="I2" s="19" t="s">
        <v>121</v>
      </c>
      <c r="J2" s="19" t="s">
        <v>122</v>
      </c>
      <c r="K2" s="19" t="s">
        <v>123</v>
      </c>
    </row>
    <row r="3" spans="1:11" x14ac:dyDescent="0.25">
      <c r="A3" s="96"/>
      <c r="B3" s="96"/>
      <c r="C3" s="96"/>
      <c r="D3" s="96"/>
      <c r="E3" s="96"/>
      <c r="F3" s="96"/>
      <c r="G3" s="89"/>
      <c r="H3" s="91"/>
      <c r="I3" s="20">
        <v>122</v>
      </c>
      <c r="J3" s="20">
        <v>110</v>
      </c>
      <c r="K3" s="21">
        <f>1.67/(24.45/165.83)</f>
        <v>11.326629856850717</v>
      </c>
    </row>
    <row r="4" spans="1:11" x14ac:dyDescent="0.25">
      <c r="A4" s="96"/>
      <c r="B4" s="96"/>
      <c r="C4" s="96"/>
      <c r="D4" s="96"/>
      <c r="E4" s="96"/>
      <c r="F4" s="96"/>
      <c r="G4" s="89"/>
      <c r="H4" s="91"/>
      <c r="I4" s="20" t="s">
        <v>8</v>
      </c>
      <c r="J4" s="20" t="s">
        <v>8</v>
      </c>
      <c r="K4" s="20" t="s">
        <v>9</v>
      </c>
    </row>
    <row r="5" spans="1:11" x14ac:dyDescent="0.25">
      <c r="A5" s="45"/>
      <c r="B5" s="45"/>
      <c r="C5" s="45"/>
      <c r="D5" s="45"/>
      <c r="E5" s="45"/>
      <c r="F5" s="45"/>
      <c r="G5" s="46"/>
      <c r="H5" s="92"/>
      <c r="I5" s="24">
        <v>30</v>
      </c>
      <c r="J5" s="24">
        <v>30</v>
      </c>
      <c r="K5" s="24">
        <v>10</v>
      </c>
    </row>
    <row r="6" spans="1:11" x14ac:dyDescent="0.25">
      <c r="A6" s="33" t="s">
        <v>10</v>
      </c>
      <c r="B6" s="6" t="s">
        <v>11</v>
      </c>
      <c r="C6" s="10" t="s">
        <v>97</v>
      </c>
      <c r="D6" s="6" t="s">
        <v>98</v>
      </c>
      <c r="E6" s="11" t="s">
        <v>98</v>
      </c>
      <c r="F6" s="6" t="s">
        <v>13</v>
      </c>
      <c r="G6" s="12">
        <v>1.5204668223294189</v>
      </c>
      <c r="H6" s="47">
        <f>G6*(24.45/165.83)</f>
        <v>0.22417785567119511</v>
      </c>
      <c r="I6" s="48">
        <f>$I$3/G6</f>
        <v>80.238515045721869</v>
      </c>
      <c r="J6" s="48">
        <f>$J$3/G6</f>
        <v>72.346202090404972</v>
      </c>
      <c r="K6" s="48">
        <f>$K$3/G6</f>
        <v>7.449442296608515</v>
      </c>
    </row>
    <row r="7" spans="1:11" x14ac:dyDescent="0.25">
      <c r="A7" s="33"/>
      <c r="C7" s="10"/>
      <c r="E7" s="11"/>
      <c r="F7" s="6" t="s">
        <v>15</v>
      </c>
      <c r="G7" s="12">
        <v>0.37814128095031968</v>
      </c>
      <c r="H7" s="47">
        <f t="shared" ref="H7:H41" si="0">G7*(24.45/165.83)</f>
        <v>5.5753207014625307E-2</v>
      </c>
      <c r="I7" s="48">
        <f t="shared" ref="I7:I41" si="1">$I$3/G7</f>
        <v>322.63073656861178</v>
      </c>
      <c r="J7" s="48">
        <f t="shared" ref="J7:J41" si="2">$J$3/G7</f>
        <v>290.89656575858436</v>
      </c>
      <c r="K7" s="48">
        <f t="shared" ref="K7:K41" si="3">$K$3/G7</f>
        <v>29.953433881604724</v>
      </c>
    </row>
    <row r="8" spans="1:11" x14ac:dyDescent="0.25">
      <c r="A8" s="33" t="s">
        <v>10</v>
      </c>
      <c r="B8" s="6" t="s">
        <v>17</v>
      </c>
      <c r="C8" s="10" t="s">
        <v>97</v>
      </c>
      <c r="D8" s="6" t="s">
        <v>98</v>
      </c>
      <c r="E8" s="11" t="s">
        <v>99</v>
      </c>
      <c r="F8" s="6" t="s">
        <v>13</v>
      </c>
      <c r="G8" s="12">
        <v>8.8230145198832375</v>
      </c>
      <c r="H8" s="47">
        <f t="shared" si="0"/>
        <v>1.3008665802999766</v>
      </c>
      <c r="I8" s="48">
        <f t="shared" si="1"/>
        <v>13.827473560772802</v>
      </c>
      <c r="J8" s="48">
        <f t="shared" si="2"/>
        <v>12.467394194139411</v>
      </c>
      <c r="K8" s="48">
        <f t="shared" si="3"/>
        <v>1.2837596301496976</v>
      </c>
    </row>
    <row r="9" spans="1:11" x14ac:dyDescent="0.25">
      <c r="A9" s="33"/>
      <c r="C9" s="10"/>
      <c r="E9" s="11"/>
      <c r="F9" s="6" t="s">
        <v>15</v>
      </c>
      <c r="G9" s="12">
        <v>2.1942905714183851</v>
      </c>
      <c r="H9" s="47">
        <f t="shared" si="0"/>
        <v>0.32352653000771581</v>
      </c>
      <c r="I9" s="48">
        <f t="shared" si="1"/>
        <v>55.598835263252958</v>
      </c>
      <c r="J9" s="48">
        <f t="shared" si="2"/>
        <v>50.130097368506767</v>
      </c>
      <c r="K9" s="48">
        <f t="shared" si="3"/>
        <v>5.1618641598269299</v>
      </c>
    </row>
    <row r="10" spans="1:11" x14ac:dyDescent="0.25">
      <c r="A10" s="33" t="s">
        <v>10</v>
      </c>
      <c r="B10" s="6" t="s">
        <v>21</v>
      </c>
      <c r="C10" s="10" t="s">
        <v>97</v>
      </c>
      <c r="D10" s="6" t="s">
        <v>98</v>
      </c>
      <c r="E10" s="11" t="s">
        <v>97</v>
      </c>
      <c r="F10" s="6" t="s">
        <v>13</v>
      </c>
      <c r="G10" s="12">
        <v>86.870622311479309</v>
      </c>
      <c r="H10" s="47">
        <f t="shared" si="0"/>
        <v>12.80821754517077</v>
      </c>
      <c r="I10" s="48">
        <f t="shared" si="1"/>
        <v>1.4043873147651966</v>
      </c>
      <c r="J10" s="48">
        <f t="shared" si="2"/>
        <v>1.2662508575751772</v>
      </c>
      <c r="K10" s="48">
        <f t="shared" si="3"/>
        <v>0.13038504336067117</v>
      </c>
    </row>
    <row r="11" spans="1:11" x14ac:dyDescent="0.25">
      <c r="A11" s="33"/>
      <c r="C11" s="10"/>
      <c r="E11" s="11"/>
      <c r="F11" s="6" t="s">
        <v>15</v>
      </c>
      <c r="G11" s="12">
        <v>21.604791315003901</v>
      </c>
      <c r="H11" s="47">
        <f t="shared" si="0"/>
        <v>3.1854136624968059</v>
      </c>
      <c r="I11" s="48">
        <f t="shared" si="1"/>
        <v>5.646895552991273</v>
      </c>
      <c r="J11" s="48">
        <f t="shared" si="2"/>
        <v>5.0914632035167218</v>
      </c>
      <c r="K11" s="48">
        <f t="shared" si="3"/>
        <v>0.52426471941826636</v>
      </c>
    </row>
    <row r="12" spans="1:11" x14ac:dyDescent="0.25">
      <c r="A12" s="33" t="s">
        <v>10</v>
      </c>
      <c r="B12" s="6" t="s">
        <v>23</v>
      </c>
      <c r="C12" s="10" t="s">
        <v>97</v>
      </c>
      <c r="D12" s="6" t="s">
        <v>99</v>
      </c>
      <c r="E12" s="11" t="s">
        <v>98</v>
      </c>
      <c r="F12" s="6" t="s">
        <v>13</v>
      </c>
      <c r="G12" s="12">
        <v>3.0409336446588378</v>
      </c>
      <c r="H12" s="47">
        <f t="shared" si="0"/>
        <v>0.44835571134239022</v>
      </c>
      <c r="I12" s="48">
        <f t="shared" si="1"/>
        <v>40.119257522860934</v>
      </c>
      <c r="J12" s="48">
        <f t="shared" si="2"/>
        <v>36.173101045202486</v>
      </c>
      <c r="K12" s="48">
        <f t="shared" si="3"/>
        <v>3.7247211483042575</v>
      </c>
    </row>
    <row r="13" spans="1:11" x14ac:dyDescent="0.25">
      <c r="A13" s="33"/>
      <c r="C13" s="10"/>
      <c r="E13" s="11"/>
      <c r="F13" s="6" t="s">
        <v>15</v>
      </c>
      <c r="G13" s="12">
        <v>0.75628256190063936</v>
      </c>
      <c r="H13" s="47">
        <f t="shared" si="0"/>
        <v>0.11150641402925061</v>
      </c>
      <c r="I13" s="48">
        <f t="shared" si="1"/>
        <v>161.31536828430589</v>
      </c>
      <c r="J13" s="48">
        <f t="shared" si="2"/>
        <v>145.44828287929218</v>
      </c>
      <c r="K13" s="48">
        <f t="shared" si="3"/>
        <v>14.976716940802362</v>
      </c>
    </row>
    <row r="14" spans="1:11" x14ac:dyDescent="0.25">
      <c r="A14" s="33" t="s">
        <v>10</v>
      </c>
      <c r="B14" s="6" t="s">
        <v>25</v>
      </c>
      <c r="C14" s="10" t="s">
        <v>97</v>
      </c>
      <c r="D14" s="6" t="s">
        <v>99</v>
      </c>
      <c r="E14" s="11" t="s">
        <v>99</v>
      </c>
      <c r="F14" s="6" t="s">
        <v>13</v>
      </c>
      <c r="G14" s="12">
        <v>17.646029039766475</v>
      </c>
      <c r="H14" s="47">
        <f t="shared" si="0"/>
        <v>2.6017331605999532</v>
      </c>
      <c r="I14" s="48">
        <f t="shared" si="1"/>
        <v>6.9137367803864009</v>
      </c>
      <c r="J14" s="48">
        <f t="shared" si="2"/>
        <v>6.2336970970697054</v>
      </c>
      <c r="K14" s="48">
        <f t="shared" si="3"/>
        <v>0.64187981507484881</v>
      </c>
    </row>
    <row r="15" spans="1:11" x14ac:dyDescent="0.25">
      <c r="A15" s="33"/>
      <c r="C15" s="10"/>
      <c r="E15" s="11"/>
      <c r="F15" s="6" t="s">
        <v>15</v>
      </c>
      <c r="G15" s="12">
        <v>4.3885811428367703</v>
      </c>
      <c r="H15" s="47">
        <f t="shared" si="0"/>
        <v>0.64705306001543161</v>
      </c>
      <c r="I15" s="48">
        <f t="shared" si="1"/>
        <v>27.799417631626479</v>
      </c>
      <c r="J15" s="48">
        <f t="shared" si="2"/>
        <v>25.065048684253384</v>
      </c>
      <c r="K15" s="48">
        <f t="shared" si="3"/>
        <v>2.580932079913465</v>
      </c>
    </row>
    <row r="16" spans="1:11" x14ac:dyDescent="0.25">
      <c r="A16" s="33" t="s">
        <v>10</v>
      </c>
      <c r="B16" s="6" t="s">
        <v>27</v>
      </c>
      <c r="C16" s="10" t="s">
        <v>97</v>
      </c>
      <c r="D16" s="6" t="s">
        <v>99</v>
      </c>
      <c r="E16" s="11" t="s">
        <v>97</v>
      </c>
      <c r="F16" s="6" t="s">
        <v>13</v>
      </c>
      <c r="G16" s="12">
        <v>173.74124462295862</v>
      </c>
      <c r="H16" s="47">
        <f t="shared" si="0"/>
        <v>25.61643509034154</v>
      </c>
      <c r="I16" s="48">
        <f t="shared" si="1"/>
        <v>0.70219365738259831</v>
      </c>
      <c r="J16" s="48">
        <f t="shared" si="2"/>
        <v>0.6331254287875886</v>
      </c>
      <c r="K16" s="49">
        <f t="shared" si="3"/>
        <v>6.5192521680335583E-2</v>
      </c>
    </row>
    <row r="17" spans="1:11" x14ac:dyDescent="0.25">
      <c r="C17" s="10"/>
      <c r="E17" s="11"/>
      <c r="F17" s="6" t="s">
        <v>15</v>
      </c>
      <c r="G17" s="12">
        <v>43.209582630007802</v>
      </c>
      <c r="H17" s="47">
        <f t="shared" si="0"/>
        <v>6.3708273249936118</v>
      </c>
      <c r="I17" s="48">
        <f t="shared" si="1"/>
        <v>2.8234477764956365</v>
      </c>
      <c r="J17" s="48">
        <f t="shared" si="2"/>
        <v>2.5457316017583609</v>
      </c>
      <c r="K17" s="48">
        <f t="shared" si="3"/>
        <v>0.26213235970913318</v>
      </c>
    </row>
    <row r="18" spans="1:11" x14ac:dyDescent="0.25">
      <c r="A18" s="33" t="s">
        <v>35</v>
      </c>
      <c r="B18" s="6" t="s">
        <v>11</v>
      </c>
      <c r="C18" s="10" t="s">
        <v>99</v>
      </c>
      <c r="D18" s="6" t="s">
        <v>98</v>
      </c>
      <c r="E18" s="11" t="s">
        <v>98</v>
      </c>
      <c r="F18" s="6" t="s">
        <v>13</v>
      </c>
      <c r="G18" s="12">
        <v>1.5921036133551782</v>
      </c>
      <c r="H18" s="47">
        <f t="shared" si="0"/>
        <v>0.23473999485336852</v>
      </c>
      <c r="I18" s="48">
        <f t="shared" si="1"/>
        <v>76.628178578716245</v>
      </c>
      <c r="J18" s="48">
        <f t="shared" si="2"/>
        <v>69.090980685727757</v>
      </c>
      <c r="K18" s="48">
        <f t="shared" si="3"/>
        <v>7.1142542243096392</v>
      </c>
    </row>
    <row r="19" spans="1:11" x14ac:dyDescent="0.25">
      <c r="C19" s="10"/>
      <c r="E19" s="11"/>
      <c r="F19" s="6" t="s">
        <v>15</v>
      </c>
      <c r="G19" s="12">
        <v>0.3079464673580975</v>
      </c>
      <c r="H19" s="47">
        <f t="shared" si="0"/>
        <v>4.5403673200901419E-2</v>
      </c>
      <c r="I19" s="48">
        <f t="shared" si="1"/>
        <v>396.17275381221219</v>
      </c>
      <c r="J19" s="48">
        <f t="shared" si="2"/>
        <v>357.20494196183068</v>
      </c>
      <c r="K19" s="48">
        <f t="shared" si="3"/>
        <v>36.781165096722717</v>
      </c>
    </row>
    <row r="20" spans="1:11" x14ac:dyDescent="0.25">
      <c r="A20" s="33" t="s">
        <v>35</v>
      </c>
      <c r="B20" s="6" t="s">
        <v>17</v>
      </c>
      <c r="C20" s="10" t="s">
        <v>99</v>
      </c>
      <c r="D20" s="6" t="s">
        <v>98</v>
      </c>
      <c r="E20" s="11" t="s">
        <v>99</v>
      </c>
      <c r="F20" s="6" t="s">
        <v>13</v>
      </c>
      <c r="G20" s="12">
        <v>9.238710829790076</v>
      </c>
      <c r="H20" s="47">
        <f t="shared" si="0"/>
        <v>1.3621569064003336</v>
      </c>
      <c r="I20" s="48">
        <f t="shared" si="1"/>
        <v>13.205305615434238</v>
      </c>
      <c r="J20" s="48">
        <f t="shared" si="2"/>
        <v>11.90642309588333</v>
      </c>
      <c r="K20" s="48">
        <f t="shared" si="3"/>
        <v>1.2259967938739007</v>
      </c>
    </row>
    <row r="21" spans="1:11" x14ac:dyDescent="0.25">
      <c r="C21" s="10"/>
      <c r="E21" s="11"/>
      <c r="F21" s="6" t="s">
        <v>15</v>
      </c>
      <c r="G21" s="12">
        <v>1.7869618152434663</v>
      </c>
      <c r="H21" s="47">
        <f t="shared" si="0"/>
        <v>0.26346991728096691</v>
      </c>
      <c r="I21" s="48">
        <f t="shared" si="1"/>
        <v>68.272303839563577</v>
      </c>
      <c r="J21" s="48">
        <f t="shared" si="2"/>
        <v>61.556995265180269</v>
      </c>
      <c r="K21" s="48">
        <f t="shared" si="3"/>
        <v>6.3384845497146278</v>
      </c>
    </row>
    <row r="22" spans="1:11" x14ac:dyDescent="0.25">
      <c r="A22" s="33" t="s">
        <v>35</v>
      </c>
      <c r="B22" s="6" t="s">
        <v>21</v>
      </c>
      <c r="C22" s="10" t="s">
        <v>99</v>
      </c>
      <c r="D22" s="6" t="s">
        <v>98</v>
      </c>
      <c r="E22" s="11" t="s">
        <v>97</v>
      </c>
      <c r="F22" s="6" t="s">
        <v>13</v>
      </c>
      <c r="G22" s="12">
        <v>90.963531492668167</v>
      </c>
      <c r="H22" s="47">
        <f t="shared" si="0"/>
        <v>13.411676686942872</v>
      </c>
      <c r="I22" s="48">
        <f t="shared" si="1"/>
        <v>1.3411968290812613</v>
      </c>
      <c r="J22" s="48">
        <f t="shared" si="2"/>
        <v>1.2092758294994979</v>
      </c>
      <c r="K22" s="50">
        <f t="shared" si="3"/>
        <v>0.12451836105069937</v>
      </c>
    </row>
    <row r="23" spans="1:11" x14ac:dyDescent="0.25">
      <c r="C23" s="10"/>
      <c r="E23" s="11"/>
      <c r="F23" s="6" t="s">
        <v>15</v>
      </c>
      <c r="G23" s="12">
        <v>17.594268329403704</v>
      </c>
      <c r="H23" s="47">
        <f t="shared" si="0"/>
        <v>2.5941015537232137</v>
      </c>
      <c r="I23" s="48">
        <f t="shared" si="1"/>
        <v>6.9340763546337687</v>
      </c>
      <c r="J23" s="48">
        <f t="shared" si="2"/>
        <v>6.2520360574566762</v>
      </c>
      <c r="K23" s="50">
        <f t="shared" si="3"/>
        <v>0.64376816613178212</v>
      </c>
    </row>
    <row r="24" spans="1:11" x14ac:dyDescent="0.25">
      <c r="A24" s="33" t="s">
        <v>35</v>
      </c>
      <c r="B24" s="6" t="s">
        <v>23</v>
      </c>
      <c r="C24" s="10" t="s">
        <v>99</v>
      </c>
      <c r="D24" s="6" t="s">
        <v>99</v>
      </c>
      <c r="E24" s="11" t="s">
        <v>98</v>
      </c>
      <c r="F24" s="6" t="s">
        <v>13</v>
      </c>
      <c r="G24" s="12">
        <v>3.1842072267103565</v>
      </c>
      <c r="H24" s="47">
        <f t="shared" si="0"/>
        <v>0.46947998970673704</v>
      </c>
      <c r="I24" s="48">
        <f t="shared" si="1"/>
        <v>38.314089289358122</v>
      </c>
      <c r="J24" s="48">
        <f t="shared" si="2"/>
        <v>34.545490342863879</v>
      </c>
      <c r="K24" s="48">
        <f t="shared" si="3"/>
        <v>3.5571271121548196</v>
      </c>
    </row>
    <row r="25" spans="1:11" x14ac:dyDescent="0.25">
      <c r="C25" s="10"/>
      <c r="E25" s="11"/>
      <c r="F25" s="6" t="s">
        <v>15</v>
      </c>
      <c r="G25" s="12">
        <v>0.615892934716195</v>
      </c>
      <c r="H25" s="47">
        <f t="shared" si="0"/>
        <v>9.0807346401802838E-2</v>
      </c>
      <c r="I25" s="48">
        <f t="shared" si="1"/>
        <v>198.0863769061061</v>
      </c>
      <c r="J25" s="48">
        <f t="shared" si="2"/>
        <v>178.60247098091534</v>
      </c>
      <c r="K25" s="48">
        <f t="shared" si="3"/>
        <v>18.390582548361358</v>
      </c>
    </row>
    <row r="26" spans="1:11" x14ac:dyDescent="0.25">
      <c r="A26" s="33" t="s">
        <v>35</v>
      </c>
      <c r="B26" s="6" t="s">
        <v>25</v>
      </c>
      <c r="C26" s="10" t="s">
        <v>99</v>
      </c>
      <c r="D26" s="6" t="s">
        <v>99</v>
      </c>
      <c r="E26" s="11" t="s">
        <v>99</v>
      </c>
      <c r="F26" s="6" t="s">
        <v>13</v>
      </c>
      <c r="G26" s="12">
        <v>18.477421659580152</v>
      </c>
      <c r="H26" s="47">
        <f t="shared" si="0"/>
        <v>2.7243138128006672</v>
      </c>
      <c r="I26" s="48">
        <f t="shared" si="1"/>
        <v>6.6026528077171189</v>
      </c>
      <c r="J26" s="48">
        <f t="shared" si="2"/>
        <v>5.953211547941665</v>
      </c>
      <c r="K26" s="48">
        <f t="shared" si="3"/>
        <v>0.61299839693695035</v>
      </c>
    </row>
    <row r="27" spans="1:11" x14ac:dyDescent="0.25">
      <c r="C27" s="10"/>
      <c r="E27" s="11"/>
      <c r="F27" s="6" t="s">
        <v>15</v>
      </c>
      <c r="G27" s="12">
        <v>3.5739236304869326</v>
      </c>
      <c r="H27" s="47">
        <f t="shared" si="0"/>
        <v>0.52693983456193383</v>
      </c>
      <c r="I27" s="48">
        <f t="shared" si="1"/>
        <v>34.136151919781788</v>
      </c>
      <c r="J27" s="48">
        <f t="shared" si="2"/>
        <v>30.778497632590135</v>
      </c>
      <c r="K27" s="48">
        <f t="shared" si="3"/>
        <v>3.1692422748573139</v>
      </c>
    </row>
    <row r="28" spans="1:11" x14ac:dyDescent="0.25">
      <c r="A28" s="33" t="s">
        <v>35</v>
      </c>
      <c r="B28" s="6" t="s">
        <v>27</v>
      </c>
      <c r="C28" s="10" t="s">
        <v>99</v>
      </c>
      <c r="D28" s="6" t="s">
        <v>99</v>
      </c>
      <c r="E28" s="11" t="s">
        <v>97</v>
      </c>
      <c r="F28" s="6" t="s">
        <v>13</v>
      </c>
      <c r="G28" s="12">
        <v>181.92706298533633</v>
      </c>
      <c r="H28" s="47">
        <f t="shared" si="0"/>
        <v>26.823353373885745</v>
      </c>
      <c r="I28" s="48">
        <f t="shared" si="1"/>
        <v>0.67059841454063063</v>
      </c>
      <c r="J28" s="48">
        <f t="shared" si="2"/>
        <v>0.60463791474974893</v>
      </c>
      <c r="K28" s="48">
        <f t="shared" si="3"/>
        <v>6.2259180525349685E-2</v>
      </c>
    </row>
    <row r="29" spans="1:11" x14ac:dyDescent="0.25">
      <c r="C29" s="10"/>
      <c r="E29" s="11"/>
      <c r="F29" s="6" t="s">
        <v>15</v>
      </c>
      <c r="G29" s="12">
        <v>35.188536658807408</v>
      </c>
      <c r="H29" s="47">
        <f t="shared" si="0"/>
        <v>5.1882031074464274</v>
      </c>
      <c r="I29" s="48">
        <f t="shared" si="1"/>
        <v>3.4670381773168844</v>
      </c>
      <c r="J29" s="48">
        <f t="shared" si="2"/>
        <v>3.1260180287283381</v>
      </c>
      <c r="K29" s="48">
        <f t="shared" si="3"/>
        <v>0.32188408306589106</v>
      </c>
    </row>
    <row r="30" spans="1:11" x14ac:dyDescent="0.25">
      <c r="A30" s="33" t="s">
        <v>45</v>
      </c>
      <c r="B30" s="6" t="s">
        <v>11</v>
      </c>
      <c r="C30" s="10" t="s">
        <v>98</v>
      </c>
      <c r="D30" s="6" t="s">
        <v>98</v>
      </c>
      <c r="E30" s="11" t="s">
        <v>98</v>
      </c>
      <c r="F30" s="6" t="s">
        <v>13</v>
      </c>
      <c r="G30" s="12">
        <v>1.4799624689145272</v>
      </c>
      <c r="H30" s="47">
        <f t="shared" si="0"/>
        <v>0.21820588774624727</v>
      </c>
      <c r="I30" s="48">
        <f t="shared" si="1"/>
        <v>82.434522876435125</v>
      </c>
      <c r="J30" s="48">
        <f t="shared" si="2"/>
        <v>74.326209150884125</v>
      </c>
      <c r="K30" s="48">
        <f t="shared" si="3"/>
        <v>7.6533223610448653</v>
      </c>
    </row>
    <row r="31" spans="1:11" x14ac:dyDescent="0.25">
      <c r="C31" s="10"/>
      <c r="E31" s="11"/>
      <c r="F31" s="6" t="s">
        <v>15</v>
      </c>
      <c r="G31" s="12">
        <v>0.29326930562560849</v>
      </c>
      <c r="H31" s="47">
        <f t="shared" si="0"/>
        <v>4.3239670280082777E-2</v>
      </c>
      <c r="I31" s="48">
        <f t="shared" si="1"/>
        <v>415.99989381686891</v>
      </c>
      <c r="J31" s="48">
        <f t="shared" si="2"/>
        <v>375.08187147422603</v>
      </c>
      <c r="K31" s="48">
        <f t="shared" si="3"/>
        <v>38.621941129121929</v>
      </c>
    </row>
    <row r="32" spans="1:11" x14ac:dyDescent="0.25">
      <c r="A32" s="33" t="s">
        <v>45</v>
      </c>
      <c r="B32" s="6" t="s">
        <v>17</v>
      </c>
      <c r="C32" s="10" t="s">
        <v>98</v>
      </c>
      <c r="D32" s="6" t="s">
        <v>98</v>
      </c>
      <c r="E32" s="11" t="s">
        <v>99</v>
      </c>
      <c r="F32" s="6" t="s">
        <v>13</v>
      </c>
      <c r="G32" s="12">
        <v>8.5879745354194092</v>
      </c>
      <c r="H32" s="47">
        <f t="shared" si="0"/>
        <v>1.2662122498402251</v>
      </c>
      <c r="I32" s="48">
        <f t="shared" si="1"/>
        <v>14.205910776380977</v>
      </c>
      <c r="J32" s="48">
        <f t="shared" si="2"/>
        <v>12.808608077064815</v>
      </c>
      <c r="K32" s="48">
        <f t="shared" si="3"/>
        <v>1.318894206094378</v>
      </c>
    </row>
    <row r="33" spans="1:11" x14ac:dyDescent="0.25">
      <c r="C33" s="10"/>
      <c r="E33" s="11"/>
      <c r="F33" s="6" t="s">
        <v>15</v>
      </c>
      <c r="G33" s="12">
        <v>1.7017927019325751</v>
      </c>
      <c r="H33" s="47">
        <f t="shared" si="0"/>
        <v>0.25091257047730481</v>
      </c>
      <c r="I33" s="48">
        <f t="shared" si="1"/>
        <v>71.689107528464191</v>
      </c>
      <c r="J33" s="48">
        <f t="shared" si="2"/>
        <v>64.637719902713627</v>
      </c>
      <c r="K33" s="48">
        <f t="shared" si="3"/>
        <v>6.655704801171181</v>
      </c>
    </row>
    <row r="34" spans="1:11" x14ac:dyDescent="0.25">
      <c r="A34" s="33" t="s">
        <v>45</v>
      </c>
      <c r="B34" s="6" t="s">
        <v>21</v>
      </c>
      <c r="C34" s="10" t="s">
        <v>98</v>
      </c>
      <c r="D34" s="6" t="s">
        <v>98</v>
      </c>
      <c r="E34" s="11" t="s">
        <v>97</v>
      </c>
      <c r="F34" s="6" t="s">
        <v>13</v>
      </c>
      <c r="G34" s="12">
        <v>84.556439367266805</v>
      </c>
      <c r="H34" s="47">
        <f t="shared" si="0"/>
        <v>12.467014065788296</v>
      </c>
      <c r="I34" s="48">
        <f t="shared" si="1"/>
        <v>1.4428232895439093</v>
      </c>
      <c r="J34" s="48">
        <f t="shared" si="2"/>
        <v>1.3009062446707378</v>
      </c>
      <c r="K34" s="48">
        <f t="shared" si="3"/>
        <v>0.13395348647137384</v>
      </c>
    </row>
    <row r="35" spans="1:11" x14ac:dyDescent="0.25">
      <c r="C35" s="10"/>
      <c r="E35" s="11"/>
      <c r="F35" s="6" t="s">
        <v>15</v>
      </c>
      <c r="G35" s="12">
        <v>16.755700756114486</v>
      </c>
      <c r="H35" s="47">
        <f t="shared" si="0"/>
        <v>2.470463025309046</v>
      </c>
      <c r="I35" s="48">
        <f t="shared" si="1"/>
        <v>7.2811040120467529</v>
      </c>
      <c r="J35" s="48">
        <f t="shared" si="2"/>
        <v>6.5649298469274004</v>
      </c>
      <c r="K35" s="48">
        <f t="shared" si="3"/>
        <v>0.67598664011216636</v>
      </c>
    </row>
    <row r="36" spans="1:11" x14ac:dyDescent="0.25">
      <c r="A36" s="33" t="s">
        <v>45</v>
      </c>
      <c r="B36" s="6" t="s">
        <v>23</v>
      </c>
      <c r="C36" s="10" t="s">
        <v>98</v>
      </c>
      <c r="D36" s="6" t="s">
        <v>99</v>
      </c>
      <c r="E36" s="11" t="s">
        <v>98</v>
      </c>
      <c r="F36" s="6" t="s">
        <v>15</v>
      </c>
      <c r="G36" s="12">
        <v>2.9599249378290544</v>
      </c>
      <c r="H36" s="47">
        <f t="shared" si="0"/>
        <v>0.43641177549249455</v>
      </c>
      <c r="I36" s="48">
        <f t="shared" si="1"/>
        <v>41.217261438217562</v>
      </c>
      <c r="J36" s="48">
        <f t="shared" si="2"/>
        <v>37.163104575442063</v>
      </c>
      <c r="K36" s="48">
        <f t="shared" si="3"/>
        <v>3.8266611805224326</v>
      </c>
    </row>
    <row r="37" spans="1:11" x14ac:dyDescent="0.25">
      <c r="C37" s="10"/>
      <c r="E37" s="11"/>
      <c r="F37" s="6" t="s">
        <v>13</v>
      </c>
      <c r="G37" s="12">
        <v>0.58653861125121698</v>
      </c>
      <c r="H37" s="47">
        <f t="shared" si="0"/>
        <v>8.6479340560165555E-2</v>
      </c>
      <c r="I37" s="48">
        <f t="shared" si="1"/>
        <v>207.99994690843445</v>
      </c>
      <c r="J37" s="48">
        <f t="shared" si="2"/>
        <v>187.54093573711302</v>
      </c>
      <c r="K37" s="48">
        <f t="shared" si="3"/>
        <v>19.310970564560964</v>
      </c>
    </row>
    <row r="38" spans="1:11" x14ac:dyDescent="0.25">
      <c r="A38" s="33" t="s">
        <v>45</v>
      </c>
      <c r="B38" s="6" t="s">
        <v>25</v>
      </c>
      <c r="C38" s="10" t="s">
        <v>98</v>
      </c>
      <c r="D38" s="6" t="s">
        <v>99</v>
      </c>
      <c r="E38" s="11" t="s">
        <v>99</v>
      </c>
      <c r="F38" s="6" t="s">
        <v>15</v>
      </c>
      <c r="G38" s="12">
        <v>17.175949070838818</v>
      </c>
      <c r="H38" s="47">
        <f t="shared" si="0"/>
        <v>2.5324244996804501</v>
      </c>
      <c r="I38" s="48">
        <f t="shared" si="1"/>
        <v>7.1029553881904883</v>
      </c>
      <c r="J38" s="48">
        <f t="shared" si="2"/>
        <v>6.4043040385324073</v>
      </c>
      <c r="K38" s="48">
        <f t="shared" si="3"/>
        <v>0.65944710304718901</v>
      </c>
    </row>
    <row r="39" spans="1:11" x14ac:dyDescent="0.25">
      <c r="C39" s="10"/>
      <c r="E39" s="11"/>
      <c r="F39" s="6" t="s">
        <v>13</v>
      </c>
      <c r="G39" s="12">
        <v>3.4035854038651503</v>
      </c>
      <c r="H39" s="47">
        <f t="shared" si="0"/>
        <v>0.50182514095460962</v>
      </c>
      <c r="I39" s="48">
        <f t="shared" si="1"/>
        <v>35.844553764232096</v>
      </c>
      <c r="J39" s="48">
        <f t="shared" si="2"/>
        <v>32.318859951356814</v>
      </c>
      <c r="K39" s="48">
        <f t="shared" si="3"/>
        <v>3.3278524005855905</v>
      </c>
    </row>
    <row r="40" spans="1:11" x14ac:dyDescent="0.25">
      <c r="A40" s="33" t="s">
        <v>45</v>
      </c>
      <c r="B40" s="6" t="s">
        <v>27</v>
      </c>
      <c r="C40" s="10" t="s">
        <v>98</v>
      </c>
      <c r="D40" s="6" t="s">
        <v>99</v>
      </c>
      <c r="E40" s="11" t="s">
        <v>97</v>
      </c>
      <c r="F40" s="6" t="s">
        <v>15</v>
      </c>
      <c r="G40" s="12">
        <v>169.11287873453361</v>
      </c>
      <c r="H40" s="47">
        <f t="shared" si="0"/>
        <v>24.934028131576593</v>
      </c>
      <c r="I40" s="48">
        <f t="shared" si="1"/>
        <v>0.72141164477195463</v>
      </c>
      <c r="J40" s="48">
        <f t="shared" si="2"/>
        <v>0.65045312233536889</v>
      </c>
      <c r="K40" s="48">
        <f t="shared" si="3"/>
        <v>6.697674323568692E-2</v>
      </c>
    </row>
    <row r="41" spans="1:11" ht="15.75" thickBot="1" x14ac:dyDescent="0.3">
      <c r="B41" s="13"/>
      <c r="C41" s="14"/>
      <c r="D41" s="13"/>
      <c r="E41" s="15"/>
      <c r="F41" s="13" t="s">
        <v>13</v>
      </c>
      <c r="G41" s="16">
        <v>33.511401512228971</v>
      </c>
      <c r="H41" s="47">
        <f t="shared" si="0"/>
        <v>4.9409260506180921</v>
      </c>
      <c r="I41" s="48">
        <f t="shared" si="1"/>
        <v>3.6405520060233765</v>
      </c>
      <c r="J41" s="48">
        <f t="shared" si="2"/>
        <v>3.2824649234637002</v>
      </c>
      <c r="K41" s="48">
        <f t="shared" si="3"/>
        <v>0.33799332005608318</v>
      </c>
    </row>
    <row r="42" spans="1:11" x14ac:dyDescent="0.25">
      <c r="A42" s="33"/>
      <c r="B42" s="33"/>
      <c r="C42" s="33"/>
      <c r="D42" s="33"/>
      <c r="E42" s="33"/>
      <c r="F42" s="33"/>
      <c r="G42" s="42"/>
    </row>
    <row r="43" spans="1:11" x14ac:dyDescent="0.25">
      <c r="A43" s="33"/>
      <c r="B43" s="33"/>
      <c r="C43" s="33"/>
      <c r="D43" s="33"/>
      <c r="E43" s="33"/>
      <c r="F43" s="33"/>
      <c r="G43" s="42"/>
    </row>
    <row r="44" spans="1:11" x14ac:dyDescent="0.25">
      <c r="A44" s="33"/>
      <c r="B44" s="33"/>
      <c r="C44" s="33"/>
      <c r="D44" s="33"/>
      <c r="E44" s="33"/>
      <c r="F44" s="33"/>
      <c r="G44" s="42"/>
    </row>
    <row r="45" spans="1:11" x14ac:dyDescent="0.25">
      <c r="A45" s="33"/>
      <c r="B45" s="33"/>
      <c r="C45" s="33"/>
      <c r="D45" s="33"/>
      <c r="E45" s="33"/>
      <c r="F45" s="33"/>
      <c r="G45" s="42"/>
    </row>
    <row r="46" spans="1:11" x14ac:dyDescent="0.25">
      <c r="A46" s="33"/>
      <c r="B46" s="33"/>
      <c r="C46" s="33"/>
      <c r="D46" s="33"/>
      <c r="E46" s="33"/>
      <c r="F46" s="33"/>
      <c r="G46" s="42"/>
    </row>
    <row r="47" spans="1:11" x14ac:dyDescent="0.25">
      <c r="A47" s="33"/>
      <c r="B47" s="33"/>
      <c r="C47" s="33"/>
      <c r="D47" s="33"/>
      <c r="E47" s="33"/>
      <c r="F47" s="33"/>
      <c r="G47" s="42"/>
    </row>
    <row r="48" spans="1:11" x14ac:dyDescent="0.25">
      <c r="A48" s="33"/>
      <c r="B48" s="33"/>
      <c r="C48" s="33"/>
      <c r="D48" s="33"/>
      <c r="E48" s="33"/>
      <c r="F48" s="33"/>
      <c r="G48" s="42"/>
    </row>
    <row r="49" spans="1:7" x14ac:dyDescent="0.25">
      <c r="A49" s="33"/>
      <c r="B49" s="33"/>
      <c r="C49" s="33"/>
      <c r="D49" s="33"/>
      <c r="E49" s="33"/>
      <c r="F49" s="33"/>
      <c r="G49" s="42"/>
    </row>
    <row r="50" spans="1:7" x14ac:dyDescent="0.25">
      <c r="A50" s="33"/>
      <c r="B50" s="33"/>
      <c r="C50" s="33"/>
      <c r="D50" s="33"/>
      <c r="E50" s="33"/>
      <c r="F50" s="33"/>
      <c r="G50" s="42"/>
    </row>
    <row r="51" spans="1:7" x14ac:dyDescent="0.25">
      <c r="A51" s="33"/>
      <c r="B51" s="33"/>
      <c r="C51" s="33"/>
      <c r="D51" s="33"/>
      <c r="E51" s="33"/>
      <c r="F51" s="33"/>
      <c r="G51" s="42"/>
    </row>
    <row r="52" spans="1:7" x14ac:dyDescent="0.25">
      <c r="A52" s="33"/>
      <c r="B52" s="33"/>
      <c r="C52" s="33"/>
      <c r="D52" s="33"/>
      <c r="E52" s="33"/>
      <c r="F52" s="33"/>
      <c r="G52" s="42"/>
    </row>
    <row r="53" spans="1:7" x14ac:dyDescent="0.25">
      <c r="A53" s="33"/>
      <c r="B53" s="33"/>
      <c r="C53" s="33"/>
      <c r="D53" s="33"/>
      <c r="E53" s="33"/>
      <c r="F53" s="33"/>
      <c r="G53" s="42"/>
    </row>
    <row r="54" spans="1:7" x14ac:dyDescent="0.25">
      <c r="A54" s="33"/>
      <c r="B54" s="33"/>
      <c r="C54" s="33"/>
      <c r="D54" s="33"/>
      <c r="E54" s="33"/>
      <c r="F54" s="33"/>
      <c r="G54" s="42"/>
    </row>
    <row r="55" spans="1:7" x14ac:dyDescent="0.25">
      <c r="A55" s="33"/>
      <c r="B55" s="33"/>
      <c r="C55" s="33"/>
      <c r="D55" s="33"/>
      <c r="E55" s="33"/>
      <c r="F55" s="33"/>
      <c r="G55" s="42"/>
    </row>
    <row r="56" spans="1:7" x14ac:dyDescent="0.25">
      <c r="A56" s="33"/>
      <c r="B56" s="33"/>
      <c r="C56" s="33"/>
      <c r="D56" s="33"/>
      <c r="E56" s="33"/>
      <c r="F56" s="33"/>
      <c r="G56" s="42"/>
    </row>
    <row r="57" spans="1:7" x14ac:dyDescent="0.25">
      <c r="A57" s="33"/>
      <c r="B57" s="33"/>
      <c r="C57" s="33"/>
      <c r="D57" s="33"/>
      <c r="E57" s="33"/>
      <c r="F57" s="33"/>
      <c r="G57" s="42"/>
    </row>
    <row r="58" spans="1:7" x14ac:dyDescent="0.25">
      <c r="A58" s="33"/>
      <c r="B58" s="33"/>
      <c r="C58" s="33"/>
      <c r="D58" s="33"/>
      <c r="E58" s="33"/>
      <c r="F58" s="33"/>
      <c r="G58" s="42"/>
    </row>
    <row r="59" spans="1:7" x14ac:dyDescent="0.25">
      <c r="A59" s="33"/>
      <c r="B59" s="33"/>
      <c r="C59" s="33"/>
      <c r="D59" s="33"/>
      <c r="E59" s="33"/>
      <c r="F59" s="33"/>
      <c r="G59" s="42"/>
    </row>
  </sheetData>
  <sheetProtection algorithmName="SHA-512" hashValue="y4mIagN7OwGvVODVJfv7zRmhJ8uuRzKzn8LiwDnfpo13ts4o4FbOlswz7sxasdZd6diw6lZNXdlk5m8zcV9oQQ==" saltValue="4p2DEMu40NXVIG2EzRO0BQ==" spinCount="100000" sheet="1" objects="1" scenarios="1"/>
  <mergeCells count="6">
    <mergeCell ref="H2:H5"/>
    <mergeCell ref="A2:A4"/>
    <mergeCell ref="B2:B4"/>
    <mergeCell ref="C2:E4"/>
    <mergeCell ref="F2:F4"/>
    <mergeCell ref="G2:G4"/>
  </mergeCells>
  <conditionalFormatting sqref="J7:J41">
    <cfRule type="cellIs" dxfId="36" priority="3" operator="lessThan">
      <formula>30</formula>
    </cfRule>
  </conditionalFormatting>
  <conditionalFormatting sqref="J6">
    <cfRule type="cellIs" dxfId="35" priority="2" operator="lessThan">
      <formula>30</formula>
    </cfRule>
  </conditionalFormatting>
  <conditionalFormatting sqref="K6:K41">
    <cfRule type="cellIs" dxfId="34" priority="1" operator="lessThan">
      <formula>$K$5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25D07-072D-4307-AB53-DE204D5FE013}">
  <dimension ref="A1:I60"/>
  <sheetViews>
    <sheetView workbookViewId="0">
      <selection activeCell="K1" sqref="K1"/>
    </sheetView>
  </sheetViews>
  <sheetFormatPr defaultRowHeight="15" x14ac:dyDescent="0.25"/>
  <cols>
    <col min="1" max="1" width="17" customWidth="1"/>
    <col min="3" max="3" width="20" customWidth="1"/>
    <col min="4" max="4" width="13.7109375" customWidth="1"/>
    <col min="5" max="5" width="9.140625" style="1"/>
    <col min="7" max="8" width="17.85546875" customWidth="1"/>
  </cols>
  <sheetData>
    <row r="1" spans="1:9" s="2" customFormat="1" ht="18" x14ac:dyDescent="0.35">
      <c r="A1" s="93"/>
      <c r="B1" s="93"/>
      <c r="C1" s="93"/>
      <c r="D1" s="93"/>
      <c r="E1" s="93"/>
      <c r="F1" s="93"/>
      <c r="G1" s="93"/>
    </row>
    <row r="2" spans="1:9" ht="20.25" x14ac:dyDescent="0.3">
      <c r="A2" s="51" t="s">
        <v>128</v>
      </c>
      <c r="B2" s="51"/>
      <c r="C2" s="51"/>
      <c r="D2" s="51"/>
      <c r="E2" s="52"/>
      <c r="F2" s="51"/>
      <c r="G2" s="51"/>
      <c r="H2" s="53"/>
      <c r="I2" s="6"/>
    </row>
    <row r="3" spans="1:9" ht="39" customHeight="1" x14ac:dyDescent="0.25">
      <c r="A3" s="86" t="s">
        <v>2</v>
      </c>
      <c r="B3" s="86" t="s">
        <v>3</v>
      </c>
      <c r="C3" s="86" t="s">
        <v>4</v>
      </c>
      <c r="D3" s="86" t="s">
        <v>5</v>
      </c>
      <c r="E3" s="88" t="s">
        <v>6</v>
      </c>
      <c r="F3" s="90" t="s">
        <v>7</v>
      </c>
      <c r="G3" s="19" t="s">
        <v>121</v>
      </c>
      <c r="H3" s="19" t="s">
        <v>122</v>
      </c>
      <c r="I3" s="19" t="s">
        <v>123</v>
      </c>
    </row>
    <row r="4" spans="1:9" x14ac:dyDescent="0.25">
      <c r="A4" s="87"/>
      <c r="B4" s="87"/>
      <c r="C4" s="87"/>
      <c r="D4" s="87"/>
      <c r="E4" s="89"/>
      <c r="F4" s="91"/>
      <c r="G4" s="20">
        <v>122</v>
      </c>
      <c r="H4" s="20">
        <v>110</v>
      </c>
      <c r="I4" s="21">
        <f>1.67/(24.45/165.83)</f>
        <v>11.326629856850717</v>
      </c>
    </row>
    <row r="5" spans="1:9" ht="12.75" customHeight="1" x14ac:dyDescent="0.25">
      <c r="A5" s="87"/>
      <c r="B5" s="87"/>
      <c r="C5" s="87"/>
      <c r="D5" s="87"/>
      <c r="E5" s="89"/>
      <c r="F5" s="92"/>
      <c r="G5" s="20" t="s">
        <v>8</v>
      </c>
      <c r="H5" s="20" t="s">
        <v>8</v>
      </c>
      <c r="I5" s="20" t="s">
        <v>9</v>
      </c>
    </row>
    <row r="6" spans="1:9" ht="12.75" customHeight="1" x14ac:dyDescent="0.25">
      <c r="A6" s="22"/>
      <c r="B6" s="22"/>
      <c r="C6" s="22"/>
      <c r="D6" s="22"/>
      <c r="E6" s="23"/>
      <c r="F6" s="24"/>
      <c r="G6" s="24">
        <v>30</v>
      </c>
      <c r="H6" s="24">
        <v>30</v>
      </c>
      <c r="I6" s="24">
        <v>10</v>
      </c>
    </row>
    <row r="7" spans="1:9" x14ac:dyDescent="0.25">
      <c r="A7" s="6" t="s">
        <v>10</v>
      </c>
      <c r="B7" s="6" t="s">
        <v>11</v>
      </c>
      <c r="C7" s="6" t="s">
        <v>12</v>
      </c>
      <c r="D7" s="6" t="s">
        <v>13</v>
      </c>
      <c r="E7" s="12">
        <v>3.5042301341593411</v>
      </c>
      <c r="F7" s="25">
        <f>E7*(24.45/165.83)</f>
        <v>0.5166642150406795</v>
      </c>
      <c r="G7" s="26">
        <f>$G$4/E7</f>
        <v>34.81506502975941</v>
      </c>
      <c r="H7" s="26">
        <f>$H$4/E7</f>
        <v>31.390632403881433</v>
      </c>
      <c r="I7" s="26">
        <f>$I$4/E7</f>
        <v>3.2322734019202639</v>
      </c>
    </row>
    <row r="8" spans="1:9" x14ac:dyDescent="0.25">
      <c r="A8" s="6"/>
      <c r="B8" s="6"/>
      <c r="C8" s="6"/>
      <c r="D8" s="6" t="s">
        <v>15</v>
      </c>
      <c r="E8" s="12">
        <v>0.87231444078419318</v>
      </c>
      <c r="F8" s="25">
        <f t="shared" ref="F8:F59" si="0">E8*(24.45/165.83)</f>
        <v>0.1286141716044957</v>
      </c>
      <c r="G8" s="26">
        <f t="shared" ref="G8:G60" si="1">$G$4/E8</f>
        <v>139.85782453667102</v>
      </c>
      <c r="H8" s="26">
        <f t="shared" ref="H8:H60" si="2">$H$4/E8</f>
        <v>126.10131720519519</v>
      </c>
      <c r="I8" s="26">
        <f t="shared" ref="I8:I60" si="3">$I$4/E8</f>
        <v>12.984572222223335</v>
      </c>
    </row>
    <row r="9" spans="1:9" x14ac:dyDescent="0.25">
      <c r="A9" s="6" t="s">
        <v>10</v>
      </c>
      <c r="B9" s="6" t="s">
        <v>17</v>
      </c>
      <c r="C9" s="6" t="s">
        <v>18</v>
      </c>
      <c r="D9" s="6" t="s">
        <v>13</v>
      </c>
      <c r="E9" s="12">
        <v>18.690548735929063</v>
      </c>
      <c r="F9" s="25">
        <f t="shared" si="0"/>
        <v>2.7557373008108637</v>
      </c>
      <c r="G9" s="26">
        <f t="shared" si="1"/>
        <v>6.5273631996410009</v>
      </c>
      <c r="H9" s="26">
        <f t="shared" si="2"/>
        <v>5.8853274750861484</v>
      </c>
      <c r="I9" s="26">
        <f t="shared" si="3"/>
        <v>0.60600841724231469</v>
      </c>
    </row>
    <row r="10" spans="1:9" x14ac:dyDescent="0.25">
      <c r="A10" s="6"/>
      <c r="B10" s="6"/>
      <c r="C10" s="6"/>
      <c r="D10" s="6" t="s">
        <v>15</v>
      </c>
      <c r="E10" s="12">
        <v>4.652672611196234</v>
      </c>
      <c r="F10" s="25">
        <f t="shared" si="0"/>
        <v>0.68599074560542672</v>
      </c>
      <c r="G10" s="26">
        <f t="shared" si="1"/>
        <v>26.221488205814886</v>
      </c>
      <c r="H10" s="26">
        <f t="shared" si="2"/>
        <v>23.64232543147244</v>
      </c>
      <c r="I10" s="26">
        <f t="shared" si="3"/>
        <v>2.4344351737954248</v>
      </c>
    </row>
    <row r="11" spans="1:9" x14ac:dyDescent="0.25">
      <c r="A11" s="6" t="s">
        <v>10</v>
      </c>
      <c r="B11" s="6" t="s">
        <v>21</v>
      </c>
      <c r="C11" s="6" t="s">
        <v>22</v>
      </c>
      <c r="D11" s="6" t="s">
        <v>13</v>
      </c>
      <c r="E11" s="12">
        <v>91.116212727230732</v>
      </c>
      <c r="F11" s="25">
        <f t="shared" si="0"/>
        <v>13.434188031000369</v>
      </c>
      <c r="G11" s="26">
        <f t="shared" si="1"/>
        <v>1.3389494179836496</v>
      </c>
      <c r="H11" s="26">
        <f t="shared" si="2"/>
        <v>1.2072494752311596</v>
      </c>
      <c r="I11" s="26">
        <f t="shared" si="3"/>
        <v>0.12430970864382375</v>
      </c>
    </row>
    <row r="12" spans="1:9" x14ac:dyDescent="0.25">
      <c r="A12" s="6"/>
      <c r="B12" s="6"/>
      <c r="C12" s="6"/>
      <c r="D12" s="6" t="s">
        <v>15</v>
      </c>
      <c r="E12" s="12">
        <v>22.681726116311552</v>
      </c>
      <c r="F12" s="25">
        <f t="shared" si="0"/>
        <v>3.3441970906580076</v>
      </c>
      <c r="G12" s="26">
        <f t="shared" si="1"/>
        <v>5.3787793474970043</v>
      </c>
      <c r="H12" s="26">
        <f t="shared" si="2"/>
        <v>4.8497190838087736</v>
      </c>
      <c r="I12" s="26">
        <f>$I$4/E12</f>
        <v>0.49937248156370151</v>
      </c>
    </row>
    <row r="13" spans="1:9" x14ac:dyDescent="0.25">
      <c r="A13" s="6" t="s">
        <v>10</v>
      </c>
      <c r="B13" s="6" t="s">
        <v>23</v>
      </c>
      <c r="C13" s="6" t="s">
        <v>24</v>
      </c>
      <c r="D13" s="6" t="s">
        <v>13</v>
      </c>
      <c r="E13" s="12">
        <v>29.785956140354394</v>
      </c>
      <c r="F13" s="25">
        <f t="shared" si="0"/>
        <v>4.3916458278457746</v>
      </c>
      <c r="G13" s="26">
        <f t="shared" si="1"/>
        <v>4.0958900035011077</v>
      </c>
      <c r="H13" s="26">
        <f t="shared" si="2"/>
        <v>3.6930155769272281</v>
      </c>
      <c r="I13" s="26">
        <f t="shared" si="3"/>
        <v>0.38026745904944292</v>
      </c>
    </row>
    <row r="14" spans="1:9" x14ac:dyDescent="0.25">
      <c r="A14" s="6"/>
      <c r="B14" s="6"/>
      <c r="C14" s="6"/>
      <c r="D14" s="6" t="s">
        <v>15</v>
      </c>
      <c r="E14" s="12">
        <v>7.4146727466656417</v>
      </c>
      <c r="F14" s="25">
        <f t="shared" si="0"/>
        <v>1.0932204586382133</v>
      </c>
      <c r="G14" s="26">
        <f t="shared" si="1"/>
        <v>16.453861710196591</v>
      </c>
      <c r="H14" s="26">
        <f t="shared" si="2"/>
        <v>14.835449082964141</v>
      </c>
      <c r="I14" s="26">
        <f t="shared" si="3"/>
        <v>1.5275967320262749</v>
      </c>
    </row>
    <row r="15" spans="1:9" x14ac:dyDescent="0.25">
      <c r="A15" s="6" t="s">
        <v>10</v>
      </c>
      <c r="B15" s="6" t="s">
        <v>25</v>
      </c>
      <c r="C15" s="6" t="s">
        <v>26</v>
      </c>
      <c r="D15" s="6" t="s">
        <v>13</v>
      </c>
      <c r="E15" s="12">
        <v>158.86966425539703</v>
      </c>
      <c r="F15" s="25">
        <f t="shared" si="0"/>
        <v>23.423767056892341</v>
      </c>
      <c r="G15" s="26">
        <f t="shared" si="1"/>
        <v>0.76792508231070611</v>
      </c>
      <c r="H15" s="26">
        <f t="shared" si="2"/>
        <v>0.69239146765719395</v>
      </c>
      <c r="I15" s="26">
        <f t="shared" si="3"/>
        <v>7.129510791086055E-2</v>
      </c>
    </row>
    <row r="16" spans="1:9" x14ac:dyDescent="0.25">
      <c r="A16" s="6"/>
      <c r="B16" s="6"/>
      <c r="C16" s="6"/>
      <c r="D16" s="6" t="s">
        <v>15</v>
      </c>
      <c r="E16" s="12">
        <v>39.547717195167991</v>
      </c>
      <c r="F16" s="25">
        <f t="shared" si="0"/>
        <v>5.8309213376461271</v>
      </c>
      <c r="G16" s="26">
        <f t="shared" si="1"/>
        <v>3.0848809653899867</v>
      </c>
      <c r="H16" s="26">
        <f t="shared" si="2"/>
        <v>2.7814500507614635</v>
      </c>
      <c r="I16" s="26">
        <f t="shared" si="3"/>
        <v>0.2864041380935794</v>
      </c>
    </row>
    <row r="17" spans="1:9" x14ac:dyDescent="0.25">
      <c r="A17" s="6" t="s">
        <v>10</v>
      </c>
      <c r="B17" s="6" t="s">
        <v>27</v>
      </c>
      <c r="C17" s="6" t="s">
        <v>28</v>
      </c>
      <c r="D17" s="6" t="s">
        <v>13</v>
      </c>
      <c r="E17" s="12">
        <v>774.48780818146111</v>
      </c>
      <c r="F17" s="25">
        <f t="shared" si="0"/>
        <v>114.19059826350312</v>
      </c>
      <c r="G17" s="26">
        <f t="shared" si="1"/>
        <v>0.15752346093925293</v>
      </c>
      <c r="H17" s="26">
        <f t="shared" si="2"/>
        <v>0.14202935002719527</v>
      </c>
      <c r="I17" s="26">
        <f t="shared" si="3"/>
        <v>1.4624671605155737E-2</v>
      </c>
    </row>
    <row r="18" spans="1:9" x14ac:dyDescent="0.25">
      <c r="A18" s="6"/>
      <c r="B18" s="6"/>
      <c r="C18" s="6"/>
      <c r="D18" s="6" t="s">
        <v>15</v>
      </c>
      <c r="E18" s="12">
        <v>192.79467198864819</v>
      </c>
      <c r="F18" s="25">
        <f t="shared" si="0"/>
        <v>28.425675270593064</v>
      </c>
      <c r="G18" s="26">
        <f t="shared" si="1"/>
        <v>0.63279757029376515</v>
      </c>
      <c r="H18" s="26">
        <f t="shared" si="2"/>
        <v>0.570555186330444</v>
      </c>
      <c r="I18" s="26">
        <f t="shared" si="3"/>
        <v>5.874970371337665E-2</v>
      </c>
    </row>
    <row r="19" spans="1:9" x14ac:dyDescent="0.25">
      <c r="A19" s="6" t="s">
        <v>10</v>
      </c>
      <c r="B19" s="6" t="s">
        <v>29</v>
      </c>
      <c r="C19" s="6" t="s">
        <v>30</v>
      </c>
      <c r="D19" s="6" t="s">
        <v>13</v>
      </c>
      <c r="E19" s="12">
        <v>35.042301341593408</v>
      </c>
      <c r="F19" s="25">
        <f t="shared" si="0"/>
        <v>5.1666421504067941</v>
      </c>
      <c r="G19" s="26">
        <f t="shared" si="1"/>
        <v>3.4815065029759413</v>
      </c>
      <c r="H19" s="26">
        <f t="shared" si="2"/>
        <v>3.1390632403881438</v>
      </c>
      <c r="I19" s="26">
        <f t="shared" si="3"/>
        <v>0.32322734019202642</v>
      </c>
    </row>
    <row r="20" spans="1:9" x14ac:dyDescent="0.25">
      <c r="A20" s="6"/>
      <c r="B20" s="6"/>
      <c r="C20" s="6"/>
      <c r="D20" s="6" t="s">
        <v>15</v>
      </c>
      <c r="E20" s="12">
        <v>8.7231444078419322</v>
      </c>
      <c r="F20" s="25">
        <f t="shared" si="0"/>
        <v>1.2861417160449571</v>
      </c>
      <c r="G20" s="26">
        <f t="shared" si="1"/>
        <v>13.985782453667102</v>
      </c>
      <c r="H20" s="26">
        <f t="shared" si="2"/>
        <v>12.610131720519519</v>
      </c>
      <c r="I20" s="26">
        <f t="shared" si="3"/>
        <v>1.2984572222223334</v>
      </c>
    </row>
    <row r="21" spans="1:9" x14ac:dyDescent="0.25">
      <c r="A21" s="6" t="s">
        <v>10</v>
      </c>
      <c r="B21" s="6" t="s">
        <v>31</v>
      </c>
      <c r="C21" s="6" t="s">
        <v>32</v>
      </c>
      <c r="D21" s="6" t="s">
        <v>13</v>
      </c>
      <c r="E21" s="12">
        <v>186.90548735929062</v>
      </c>
      <c r="F21" s="25">
        <f t="shared" si="0"/>
        <v>27.557373008108634</v>
      </c>
      <c r="G21" s="26">
        <f t="shared" si="1"/>
        <v>0.6527363199641002</v>
      </c>
      <c r="H21" s="26">
        <f t="shared" si="2"/>
        <v>0.58853274750861495</v>
      </c>
      <c r="I21" s="26">
        <f t="shared" si="3"/>
        <v>6.0600841724231476E-2</v>
      </c>
    </row>
    <row r="22" spans="1:9" x14ac:dyDescent="0.25">
      <c r="A22" s="6"/>
      <c r="B22" s="6"/>
      <c r="C22" s="6"/>
      <c r="D22" s="6" t="s">
        <v>15</v>
      </c>
      <c r="E22" s="12">
        <v>46.52672611196234</v>
      </c>
      <c r="F22" s="25">
        <f t="shared" si="0"/>
        <v>6.859907456054267</v>
      </c>
      <c r="G22" s="26">
        <f t="shared" si="1"/>
        <v>2.6221488205814887</v>
      </c>
      <c r="H22" s="26">
        <f t="shared" si="2"/>
        <v>2.364232543147244</v>
      </c>
      <c r="I22" s="26">
        <f t="shared" si="3"/>
        <v>0.24344351737954248</v>
      </c>
    </row>
    <row r="23" spans="1:9" x14ac:dyDescent="0.25">
      <c r="A23" s="6" t="s">
        <v>10</v>
      </c>
      <c r="B23" s="6" t="s">
        <v>33</v>
      </c>
      <c r="C23" s="6" t="s">
        <v>34</v>
      </c>
      <c r="D23" s="6" t="s">
        <v>13</v>
      </c>
      <c r="E23" s="12">
        <v>911.16212727230732</v>
      </c>
      <c r="F23" s="25">
        <f t="shared" si="0"/>
        <v>134.34188031000369</v>
      </c>
      <c r="G23" s="26">
        <f t="shared" si="1"/>
        <v>0.13389494179836497</v>
      </c>
      <c r="H23" s="26">
        <f t="shared" si="2"/>
        <v>0.12072494752311595</v>
      </c>
      <c r="I23" s="27">
        <f t="shared" si="3"/>
        <v>1.2430970864382374E-2</v>
      </c>
    </row>
    <row r="24" spans="1:9" x14ac:dyDescent="0.25">
      <c r="A24" s="6"/>
      <c r="B24" s="6"/>
      <c r="C24" s="6"/>
      <c r="D24" s="6" t="s">
        <v>15</v>
      </c>
      <c r="E24" s="12">
        <v>226.81726116311552</v>
      </c>
      <c r="F24" s="25">
        <f t="shared" si="0"/>
        <v>33.441970906580075</v>
      </c>
      <c r="G24" s="26">
        <f t="shared" si="1"/>
        <v>0.53787793474970036</v>
      </c>
      <c r="H24" s="26">
        <f t="shared" si="2"/>
        <v>0.48497190838087739</v>
      </c>
      <c r="I24" s="27">
        <f t="shared" si="3"/>
        <v>4.993724815637015E-2</v>
      </c>
    </row>
    <row r="25" spans="1:9" x14ac:dyDescent="0.25">
      <c r="A25" s="6" t="s">
        <v>35</v>
      </c>
      <c r="B25" s="6" t="s">
        <v>11</v>
      </c>
      <c r="C25" s="6" t="s">
        <v>36</v>
      </c>
      <c r="D25" s="6" t="s">
        <v>13</v>
      </c>
      <c r="E25" s="12">
        <v>3.6675673267469486</v>
      </c>
      <c r="F25" s="25">
        <f t="shared" si="0"/>
        <v>0.54074667514299513</v>
      </c>
      <c r="G25" s="26">
        <f t="shared" si="1"/>
        <v>33.264556347820701</v>
      </c>
      <c r="H25" s="26">
        <f t="shared" si="2"/>
        <v>29.992632772625221</v>
      </c>
      <c r="I25" s="26">
        <f t="shared" si="3"/>
        <v>3.0883222713452376</v>
      </c>
    </row>
    <row r="26" spans="1:9" x14ac:dyDescent="0.25">
      <c r="A26" s="6"/>
      <c r="B26" s="6"/>
      <c r="C26" s="6"/>
      <c r="D26" s="6" t="s">
        <v>15</v>
      </c>
      <c r="E26" s="12">
        <v>0.71080059827405317</v>
      </c>
      <c r="F26" s="25">
        <f t="shared" si="0"/>
        <v>0.10480054651028523</v>
      </c>
      <c r="G26" s="26">
        <f t="shared" si="1"/>
        <v>171.63744698054154</v>
      </c>
      <c r="H26" s="26">
        <f t="shared" si="2"/>
        <v>154.75507514638991</v>
      </c>
      <c r="I26" s="26">
        <f t="shared" si="3"/>
        <v>15.935031405929784</v>
      </c>
    </row>
    <row r="27" spans="1:9" x14ac:dyDescent="0.25">
      <c r="A27" s="6" t="s">
        <v>35</v>
      </c>
      <c r="B27" s="6" t="s">
        <v>17</v>
      </c>
      <c r="C27" s="6" t="s">
        <v>37</v>
      </c>
      <c r="D27" s="6" t="s">
        <v>13</v>
      </c>
      <c r="E27" s="12">
        <v>19.561742019922921</v>
      </c>
      <c r="F27" s="25">
        <f t="shared" si="0"/>
        <v>2.8841861688905226</v>
      </c>
      <c r="G27" s="26">
        <f t="shared" si="1"/>
        <v>6.2366633746497344</v>
      </c>
      <c r="H27" s="26">
        <f t="shared" si="2"/>
        <v>5.6232210755038592</v>
      </c>
      <c r="I27" s="26">
        <f t="shared" si="3"/>
        <v>0.57901948841340189</v>
      </c>
    </row>
    <row r="28" spans="1:9" x14ac:dyDescent="0.25">
      <c r="A28" s="6"/>
      <c r="B28" s="6"/>
      <c r="C28" s="6"/>
      <c r="D28" s="6" t="s">
        <v>15</v>
      </c>
      <c r="E28" s="12">
        <v>3.7912045484866073</v>
      </c>
      <c r="F28" s="25">
        <f t="shared" si="0"/>
        <v>0.558975765606329</v>
      </c>
      <c r="G28" s="26">
        <f t="shared" si="1"/>
        <v>32.179746157115311</v>
      </c>
      <c r="H28" s="26">
        <f t="shared" si="2"/>
        <v>29.014525223628564</v>
      </c>
      <c r="I28" s="26">
        <f t="shared" si="3"/>
        <v>2.9876071607299957</v>
      </c>
    </row>
    <row r="29" spans="1:9" x14ac:dyDescent="0.25">
      <c r="A29" s="6" t="s">
        <v>35</v>
      </c>
      <c r="B29" s="6" t="s">
        <v>21</v>
      </c>
      <c r="C29" s="6" t="s">
        <v>38</v>
      </c>
      <c r="D29" s="6" t="s">
        <v>13</v>
      </c>
      <c r="E29" s="12">
        <v>95.363270088276863</v>
      </c>
      <c r="F29" s="25">
        <f t="shared" si="0"/>
        <v>14.060374803463601</v>
      </c>
      <c r="G29" s="26">
        <f t="shared" si="1"/>
        <v>1.2793185456734628</v>
      </c>
      <c r="H29" s="26">
        <f t="shared" si="2"/>
        <v>1.1534839346236141</v>
      </c>
      <c r="I29" s="26">
        <f t="shared" si="3"/>
        <v>0.11877350521186789</v>
      </c>
    </row>
    <row r="30" spans="1:9" x14ac:dyDescent="0.25">
      <c r="A30" s="6"/>
      <c r="B30" s="6"/>
      <c r="C30" s="6"/>
      <c r="D30" s="6" t="s">
        <v>15</v>
      </c>
      <c r="E30" s="12">
        <v>18.482079098528907</v>
      </c>
      <c r="F30" s="25">
        <f t="shared" si="0"/>
        <v>2.7250005062957952</v>
      </c>
      <c r="G30" s="26">
        <f t="shared" si="1"/>
        <v>6.6009889552799645</v>
      </c>
      <c r="H30" s="26">
        <f t="shared" si="2"/>
        <v>5.9517113531212793</v>
      </c>
      <c r="I30" s="26">
        <f t="shared" si="3"/>
        <v>0.612843922832917</v>
      </c>
    </row>
    <row r="31" spans="1:9" x14ac:dyDescent="0.25">
      <c r="A31" s="6" t="s">
        <v>35</v>
      </c>
      <c r="B31" s="6" t="s">
        <v>23</v>
      </c>
      <c r="C31" s="6" t="s">
        <v>39</v>
      </c>
      <c r="D31" s="6" t="s">
        <v>13</v>
      </c>
      <c r="E31" s="12">
        <v>31.174322277349059</v>
      </c>
      <c r="F31" s="25">
        <f t="shared" si="0"/>
        <v>4.5963467387154582</v>
      </c>
      <c r="G31" s="26">
        <f t="shared" si="1"/>
        <v>3.9134772173906711</v>
      </c>
      <c r="H31" s="26">
        <f t="shared" si="2"/>
        <v>3.5285450320735556</v>
      </c>
      <c r="I31" s="26">
        <f t="shared" si="3"/>
        <v>0.36333203192296915</v>
      </c>
    </row>
    <row r="32" spans="1:9" x14ac:dyDescent="0.25">
      <c r="A32" s="6"/>
      <c r="B32" s="6"/>
      <c r="C32" s="6"/>
      <c r="D32" s="6" t="s">
        <v>15</v>
      </c>
      <c r="E32" s="12">
        <v>6.0418050853294512</v>
      </c>
      <c r="F32" s="25">
        <f t="shared" si="0"/>
        <v>0.89080464533742421</v>
      </c>
      <c r="G32" s="26">
        <f t="shared" si="1"/>
        <v>20.192640821240182</v>
      </c>
      <c r="H32" s="26">
        <f t="shared" si="2"/>
        <v>18.206479428987048</v>
      </c>
      <c r="I32" s="26">
        <f t="shared" si="3"/>
        <v>1.8747095771682101</v>
      </c>
    </row>
    <row r="33" spans="1:9" x14ac:dyDescent="0.25">
      <c r="A33" s="6" t="s">
        <v>35</v>
      </c>
      <c r="B33" s="6" t="s">
        <v>25</v>
      </c>
      <c r="C33" s="6" t="s">
        <v>40</v>
      </c>
      <c r="D33" s="6" t="s">
        <v>13</v>
      </c>
      <c r="E33" s="12">
        <v>166.27480716934483</v>
      </c>
      <c r="F33" s="25">
        <f t="shared" si="0"/>
        <v>24.515582435569442</v>
      </c>
      <c r="G33" s="26">
        <f t="shared" si="1"/>
        <v>0.73372510289996884</v>
      </c>
      <c r="H33" s="26">
        <f t="shared" si="2"/>
        <v>0.66155542064751283</v>
      </c>
      <c r="I33" s="27">
        <f t="shared" si="3"/>
        <v>6.8119939813341399E-2</v>
      </c>
    </row>
    <row r="34" spans="1:9" x14ac:dyDescent="0.25">
      <c r="A34" s="6"/>
      <c r="B34" s="6"/>
      <c r="C34" s="6"/>
      <c r="D34" s="6" t="s">
        <v>15</v>
      </c>
      <c r="E34" s="12">
        <v>32.225238662136164</v>
      </c>
      <c r="F34" s="25">
        <f t="shared" si="0"/>
        <v>4.7512940076537964</v>
      </c>
      <c r="G34" s="26">
        <f t="shared" si="1"/>
        <v>3.7858524890723895</v>
      </c>
      <c r="H34" s="26">
        <f t="shared" si="2"/>
        <v>3.4134735557210072</v>
      </c>
      <c r="I34" s="26">
        <f t="shared" si="3"/>
        <v>0.35148319537999945</v>
      </c>
    </row>
    <row r="35" spans="1:9" x14ac:dyDescent="0.25">
      <c r="A35" s="6" t="s">
        <v>35</v>
      </c>
      <c r="B35" s="6" t="s">
        <v>27</v>
      </c>
      <c r="C35" s="6" t="s">
        <v>41</v>
      </c>
      <c r="D35" s="6" t="s">
        <v>13</v>
      </c>
      <c r="E35" s="12">
        <v>810.58779575035328</v>
      </c>
      <c r="F35" s="25">
        <f t="shared" si="0"/>
        <v>119.5131858294406</v>
      </c>
      <c r="G35" s="26">
        <f t="shared" si="1"/>
        <v>0.15050806419687798</v>
      </c>
      <c r="H35" s="26">
        <f t="shared" si="2"/>
        <v>0.13570399230866048</v>
      </c>
      <c r="I35" s="26">
        <f t="shared" si="3"/>
        <v>1.39733535543374E-2</v>
      </c>
    </row>
    <row r="36" spans="1:9" x14ac:dyDescent="0.25">
      <c r="A36" s="6"/>
      <c r="B36" s="6"/>
      <c r="C36" s="6"/>
      <c r="D36" s="6" t="s">
        <v>15</v>
      </c>
      <c r="E36" s="12">
        <v>157.09767233749571</v>
      </c>
      <c r="F36" s="25">
        <f t="shared" si="0"/>
        <v>23.162504303514257</v>
      </c>
      <c r="G36" s="26">
        <f t="shared" si="1"/>
        <v>0.77658693591528993</v>
      </c>
      <c r="H36" s="26">
        <f t="shared" si="2"/>
        <v>0.70020133566132703</v>
      </c>
      <c r="I36" s="26">
        <f t="shared" si="3"/>
        <v>7.2099285039166697E-2</v>
      </c>
    </row>
    <row r="37" spans="1:9" x14ac:dyDescent="0.25">
      <c r="A37" s="6" t="s">
        <v>35</v>
      </c>
      <c r="B37" s="6" t="s">
        <v>29</v>
      </c>
      <c r="C37" s="6" t="s">
        <v>42</v>
      </c>
      <c r="D37" s="6" t="s">
        <v>13</v>
      </c>
      <c r="E37" s="12">
        <v>36.675673267469485</v>
      </c>
      <c r="F37" s="25">
        <f t="shared" si="0"/>
        <v>5.4074667514299515</v>
      </c>
      <c r="G37" s="26">
        <f t="shared" si="1"/>
        <v>3.3264556347820702</v>
      </c>
      <c r="H37" s="26">
        <f t="shared" si="2"/>
        <v>2.9992632772625223</v>
      </c>
      <c r="I37" s="26">
        <f t="shared" si="3"/>
        <v>0.30883222713452374</v>
      </c>
    </row>
    <row r="38" spans="1:9" x14ac:dyDescent="0.25">
      <c r="A38" s="6"/>
      <c r="B38" s="6"/>
      <c r="C38" s="6"/>
      <c r="D38" s="6" t="s">
        <v>15</v>
      </c>
      <c r="E38" s="12">
        <v>7.108005982740532</v>
      </c>
      <c r="F38" s="25">
        <f t="shared" si="0"/>
        <v>1.0480054651028523</v>
      </c>
      <c r="G38" s="26">
        <f t="shared" si="1"/>
        <v>17.163744698054153</v>
      </c>
      <c r="H38" s="26">
        <f t="shared" si="2"/>
        <v>15.47550751463899</v>
      </c>
      <c r="I38" s="26">
        <f t="shared" si="3"/>
        <v>1.5935031405929783</v>
      </c>
    </row>
    <row r="39" spans="1:9" x14ac:dyDescent="0.25">
      <c r="A39" s="6" t="s">
        <v>35</v>
      </c>
      <c r="B39" s="6" t="s">
        <v>31</v>
      </c>
      <c r="C39" s="6" t="s">
        <v>43</v>
      </c>
      <c r="D39" s="6" t="s">
        <v>13</v>
      </c>
      <c r="E39" s="12">
        <v>195.6174201992292</v>
      </c>
      <c r="F39" s="25">
        <f t="shared" si="0"/>
        <v>28.841861688905226</v>
      </c>
      <c r="G39" s="26">
        <f t="shared" si="1"/>
        <v>0.62366633746497346</v>
      </c>
      <c r="H39" s="26">
        <f t="shared" si="2"/>
        <v>0.56232210755038592</v>
      </c>
      <c r="I39" s="26">
        <f t="shared" si="3"/>
        <v>5.7901948841340194E-2</v>
      </c>
    </row>
    <row r="40" spans="1:9" x14ac:dyDescent="0.25">
      <c r="A40" s="6"/>
      <c r="B40" s="6"/>
      <c r="C40" s="6"/>
      <c r="D40" s="6" t="s">
        <v>15</v>
      </c>
      <c r="E40" s="12">
        <v>37.91204548486607</v>
      </c>
      <c r="F40" s="25">
        <f t="shared" si="0"/>
        <v>5.5897576560632896</v>
      </c>
      <c r="G40" s="26">
        <f t="shared" si="1"/>
        <v>3.2179746157115314</v>
      </c>
      <c r="H40" s="26">
        <f t="shared" si="2"/>
        <v>2.9014525223628564</v>
      </c>
      <c r="I40" s="26">
        <f t="shared" si="3"/>
        <v>0.29876071607299959</v>
      </c>
    </row>
    <row r="41" spans="1:9" x14ac:dyDescent="0.25">
      <c r="A41" s="6" t="s">
        <v>35</v>
      </c>
      <c r="B41" s="6" t="s">
        <v>33</v>
      </c>
      <c r="C41" s="6" t="s">
        <v>44</v>
      </c>
      <c r="D41" s="6" t="s">
        <v>13</v>
      </c>
      <c r="E41" s="12">
        <v>953.63270088276863</v>
      </c>
      <c r="F41" s="25">
        <f t="shared" si="0"/>
        <v>140.60374803463603</v>
      </c>
      <c r="G41" s="26">
        <f t="shared" si="1"/>
        <v>0.12793185456734629</v>
      </c>
      <c r="H41" s="26">
        <f t="shared" si="2"/>
        <v>0.11534839346236141</v>
      </c>
      <c r="I41" s="26">
        <f t="shared" si="3"/>
        <v>1.1877350521186788E-2</v>
      </c>
    </row>
    <row r="42" spans="1:9" x14ac:dyDescent="0.25">
      <c r="A42" s="6"/>
      <c r="B42" s="6"/>
      <c r="C42" s="6"/>
      <c r="D42" s="6" t="s">
        <v>15</v>
      </c>
      <c r="E42" s="12">
        <v>184.82079098528908</v>
      </c>
      <c r="F42" s="25">
        <f t="shared" si="0"/>
        <v>27.250005062957953</v>
      </c>
      <c r="G42" s="26">
        <f t="shared" si="1"/>
        <v>0.66009889552799639</v>
      </c>
      <c r="H42" s="26">
        <f t="shared" si="2"/>
        <v>0.59517113531212795</v>
      </c>
      <c r="I42" s="26">
        <f t="shared" si="3"/>
        <v>6.1284392283291696E-2</v>
      </c>
    </row>
    <row r="43" spans="1:9" x14ac:dyDescent="0.25">
      <c r="A43" s="6" t="s">
        <v>45</v>
      </c>
      <c r="B43" s="6" t="s">
        <v>11</v>
      </c>
      <c r="C43" s="6" t="s">
        <v>46</v>
      </c>
      <c r="D43" s="6" t="s">
        <v>13</v>
      </c>
      <c r="E43" s="12">
        <v>3.3927589810992758</v>
      </c>
      <c r="F43" s="25">
        <f t="shared" si="0"/>
        <v>0.50022889156290951</v>
      </c>
      <c r="G43" s="26">
        <f t="shared" si="1"/>
        <v>35.958935096672036</v>
      </c>
      <c r="H43" s="26">
        <f t="shared" si="2"/>
        <v>32.421990660933801</v>
      </c>
      <c r="I43" s="26">
        <f t="shared" si="3"/>
        <v>3.3384717039878899</v>
      </c>
    </row>
    <row r="44" spans="1:9" x14ac:dyDescent="0.25">
      <c r="A44" s="6"/>
      <c r="B44" s="6"/>
      <c r="C44" s="6"/>
      <c r="D44" s="6" t="s">
        <v>15</v>
      </c>
      <c r="E44" s="12">
        <v>0.67692577767901363</v>
      </c>
      <c r="F44" s="25">
        <f t="shared" si="0"/>
        <v>9.9806037895747948E-2</v>
      </c>
      <c r="G44" s="26">
        <f t="shared" si="1"/>
        <v>180.22655366782362</v>
      </c>
      <c r="H44" s="26">
        <f t="shared" si="2"/>
        <v>162.49935166770985</v>
      </c>
      <c r="I44" s="26">
        <f t="shared" si="3"/>
        <v>16.732454621076059</v>
      </c>
    </row>
    <row r="45" spans="1:9" x14ac:dyDescent="0.25">
      <c r="A45" s="6" t="s">
        <v>45</v>
      </c>
      <c r="B45" s="6" t="s">
        <v>17</v>
      </c>
      <c r="C45" s="6" t="s">
        <v>47</v>
      </c>
      <c r="D45" s="6" t="s">
        <v>13</v>
      </c>
      <c r="E45" s="12">
        <v>18.095993886745571</v>
      </c>
      <c r="F45" s="25">
        <f t="shared" si="0"/>
        <v>2.6680760449311292</v>
      </c>
      <c r="G45" s="26">
        <f t="shared" si="1"/>
        <v>6.7418236745404201</v>
      </c>
      <c r="H45" s="26">
        <f t="shared" si="2"/>
        <v>6.0786934770446406</v>
      </c>
      <c r="I45" s="26">
        <f t="shared" si="3"/>
        <v>0.62591919116125028</v>
      </c>
    </row>
    <row r="46" spans="1:9" x14ac:dyDescent="0.25">
      <c r="A46" s="6"/>
      <c r="B46" s="6"/>
      <c r="C46" s="6"/>
      <c r="D46" s="6" t="s">
        <v>15</v>
      </c>
      <c r="E46" s="12">
        <v>3.6105260653354625</v>
      </c>
      <c r="F46" s="25">
        <f t="shared" si="0"/>
        <v>0.53233650302992253</v>
      </c>
      <c r="G46" s="26">
        <f t="shared" si="1"/>
        <v>33.790089807498646</v>
      </c>
      <c r="H46" s="26">
        <f t="shared" si="2"/>
        <v>30.466474416597141</v>
      </c>
      <c r="I46" s="26">
        <f t="shared" si="3"/>
        <v>3.1371134432727974</v>
      </c>
    </row>
    <row r="47" spans="1:9" x14ac:dyDescent="0.25">
      <c r="A47" s="6" t="s">
        <v>45</v>
      </c>
      <c r="B47" s="6" t="s">
        <v>21</v>
      </c>
      <c r="C47" s="6" t="s">
        <v>48</v>
      </c>
      <c r="D47" s="6" t="s">
        <v>13</v>
      </c>
      <c r="E47" s="12">
        <v>88.217764592742782</v>
      </c>
      <c r="F47" s="25">
        <f t="shared" si="0"/>
        <v>13.006840404586388</v>
      </c>
      <c r="G47" s="26">
        <f t="shared" si="1"/>
        <v>1.3829414128006177</v>
      </c>
      <c r="H47" s="26">
        <f t="shared" si="2"/>
        <v>1.2469143885907208</v>
      </c>
      <c r="I47" s="26">
        <f t="shared" si="3"/>
        <v>0.12839397947953105</v>
      </c>
    </row>
    <row r="48" spans="1:9" x14ac:dyDescent="0.25">
      <c r="A48" s="6"/>
      <c r="B48" s="6"/>
      <c r="C48" s="6"/>
      <c r="D48" s="6" t="s">
        <v>15</v>
      </c>
      <c r="E48" s="12">
        <v>17.601273546020622</v>
      </c>
      <c r="F48" s="25">
        <f t="shared" si="0"/>
        <v>2.5951344039088471</v>
      </c>
      <c r="G48" s="26">
        <f t="shared" si="1"/>
        <v>6.9313166278006246</v>
      </c>
      <c r="H48" s="26">
        <f t="shared" si="2"/>
        <v>6.249547779164498</v>
      </c>
      <c r="I48" s="26">
        <f t="shared" si="3"/>
        <v>0.64351194970272452</v>
      </c>
    </row>
    <row r="49" spans="1:9" x14ac:dyDescent="0.25">
      <c r="A49" s="6" t="s">
        <v>45</v>
      </c>
      <c r="B49" s="6" t="s">
        <v>23</v>
      </c>
      <c r="C49" s="6" t="s">
        <v>49</v>
      </c>
      <c r="D49" s="6" t="s">
        <v>13</v>
      </c>
      <c r="E49" s="12">
        <v>28.838451339343841</v>
      </c>
      <c r="F49" s="25">
        <f t="shared" si="0"/>
        <v>4.2519455782847304</v>
      </c>
      <c r="G49" s="26">
        <f t="shared" si="1"/>
        <v>4.2304629525496518</v>
      </c>
      <c r="H49" s="26">
        <f t="shared" si="2"/>
        <v>3.8143518424628007</v>
      </c>
      <c r="I49" s="26">
        <f t="shared" si="3"/>
        <v>0.39276137693975183</v>
      </c>
    </row>
    <row r="50" spans="1:9" x14ac:dyDescent="0.25">
      <c r="A50" s="6"/>
      <c r="B50" s="6"/>
      <c r="C50" s="6"/>
      <c r="D50" s="6" t="s">
        <v>15</v>
      </c>
      <c r="E50" s="12">
        <v>5.7538691102716149</v>
      </c>
      <c r="F50" s="25">
        <f t="shared" si="0"/>
        <v>0.84835132211385733</v>
      </c>
      <c r="G50" s="26">
        <f t="shared" si="1"/>
        <v>21.203123960920433</v>
      </c>
      <c r="H50" s="26">
        <f t="shared" si="2"/>
        <v>19.117570784436456</v>
      </c>
      <c r="I50" s="26">
        <f t="shared" si="3"/>
        <v>1.968524073067772</v>
      </c>
    </row>
    <row r="51" spans="1:9" x14ac:dyDescent="0.25">
      <c r="A51" s="6" t="s">
        <v>45</v>
      </c>
      <c r="B51" s="6" t="s">
        <v>25</v>
      </c>
      <c r="C51" s="6" t="s">
        <v>50</v>
      </c>
      <c r="D51" s="6" t="s">
        <v>13</v>
      </c>
      <c r="E51" s="12">
        <v>153.81594803733736</v>
      </c>
      <c r="F51" s="25">
        <f t="shared" si="0"/>
        <v>22.6786463819146</v>
      </c>
      <c r="G51" s="26">
        <f t="shared" si="1"/>
        <v>0.79315572641651988</v>
      </c>
      <c r="H51" s="26">
        <f t="shared" si="2"/>
        <v>0.71514040906407539</v>
      </c>
      <c r="I51" s="26">
        <f t="shared" si="3"/>
        <v>7.3637551901323553E-2</v>
      </c>
    </row>
    <row r="52" spans="1:9" x14ac:dyDescent="0.25">
      <c r="A52" s="6"/>
      <c r="B52" s="6"/>
      <c r="C52" s="6"/>
      <c r="D52" s="6" t="s">
        <v>15</v>
      </c>
      <c r="E52" s="12">
        <v>30.689471555351432</v>
      </c>
      <c r="F52" s="25">
        <f t="shared" si="0"/>
        <v>4.5248602757543415</v>
      </c>
      <c r="G52" s="26">
        <f t="shared" si="1"/>
        <v>3.9753046832351346</v>
      </c>
      <c r="H52" s="26">
        <f t="shared" si="2"/>
        <v>3.5842911078349577</v>
      </c>
      <c r="I52" s="26">
        <f t="shared" si="3"/>
        <v>0.36907216979679969</v>
      </c>
    </row>
    <row r="53" spans="1:9" x14ac:dyDescent="0.25">
      <c r="A53" s="6" t="s">
        <v>45</v>
      </c>
      <c r="B53" s="6" t="s">
        <v>27</v>
      </c>
      <c r="C53" s="6" t="s">
        <v>51</v>
      </c>
      <c r="D53" s="6" t="s">
        <v>13</v>
      </c>
      <c r="E53" s="12">
        <v>749.8509990383136</v>
      </c>
      <c r="F53" s="25">
        <f t="shared" si="0"/>
        <v>110.55814343898429</v>
      </c>
      <c r="G53" s="26">
        <f t="shared" si="1"/>
        <v>0.16269898974124913</v>
      </c>
      <c r="H53" s="26">
        <f t="shared" si="2"/>
        <v>0.14669581042243773</v>
      </c>
      <c r="I53" s="26">
        <f t="shared" si="3"/>
        <v>1.5105174056415418E-2</v>
      </c>
    </row>
    <row r="54" spans="1:9" x14ac:dyDescent="0.25">
      <c r="A54" s="6"/>
      <c r="B54" s="6"/>
      <c r="C54" s="6"/>
      <c r="D54" s="6" t="s">
        <v>15</v>
      </c>
      <c r="E54" s="12">
        <v>149.61082514117527</v>
      </c>
      <c r="F54" s="25">
        <f t="shared" si="0"/>
        <v>22.058642433225199</v>
      </c>
      <c r="G54" s="26">
        <f t="shared" si="1"/>
        <v>0.81544901503536771</v>
      </c>
      <c r="H54" s="26">
        <f t="shared" si="2"/>
        <v>0.73524091519582335</v>
      </c>
      <c r="I54" s="26">
        <f t="shared" si="3"/>
        <v>7.5707288200320536E-2</v>
      </c>
    </row>
    <row r="55" spans="1:9" x14ac:dyDescent="0.25">
      <c r="A55" s="6" t="s">
        <v>45</v>
      </c>
      <c r="B55" s="6" t="s">
        <v>29</v>
      </c>
      <c r="C55" s="6" t="s">
        <v>52</v>
      </c>
      <c r="D55" s="6" t="s">
        <v>13</v>
      </c>
      <c r="E55" s="12">
        <v>33.927589810992757</v>
      </c>
      <c r="F55" s="25">
        <f t="shared" si="0"/>
        <v>5.0022889156290953</v>
      </c>
      <c r="G55" s="26">
        <f t="shared" si="1"/>
        <v>3.5958935096672038</v>
      </c>
      <c r="H55" s="26">
        <f t="shared" si="2"/>
        <v>3.2421990660933804</v>
      </c>
      <c r="I55" s="26">
        <f t="shared" si="3"/>
        <v>0.33384717039878903</v>
      </c>
    </row>
    <row r="56" spans="1:9" x14ac:dyDescent="0.25">
      <c r="A56" s="6"/>
      <c r="B56" s="6"/>
      <c r="C56" s="6"/>
      <c r="D56" s="6" t="s">
        <v>15</v>
      </c>
      <c r="E56" s="12">
        <v>6.769257776790135</v>
      </c>
      <c r="F56" s="25">
        <f t="shared" si="0"/>
        <v>0.99806037895747923</v>
      </c>
      <c r="G56" s="26">
        <f t="shared" si="1"/>
        <v>18.022655366782367</v>
      </c>
      <c r="H56" s="26">
        <f t="shared" si="2"/>
        <v>16.249935166770985</v>
      </c>
      <c r="I56" s="26">
        <f t="shared" si="3"/>
        <v>1.6732454621076063</v>
      </c>
    </row>
    <row r="57" spans="1:9" x14ac:dyDescent="0.25">
      <c r="A57" s="6" t="s">
        <v>45</v>
      </c>
      <c r="B57" s="6" t="s">
        <v>31</v>
      </c>
      <c r="C57" s="6" t="s">
        <v>53</v>
      </c>
      <c r="D57" s="6" t="s">
        <v>13</v>
      </c>
      <c r="E57" s="12">
        <v>180.95993886745572</v>
      </c>
      <c r="F57" s="25">
        <f t="shared" si="0"/>
        <v>26.680760449311293</v>
      </c>
      <c r="G57" s="26">
        <f t="shared" si="1"/>
        <v>0.67418236745404192</v>
      </c>
      <c r="H57" s="26">
        <f t="shared" si="2"/>
        <v>0.6078693477044641</v>
      </c>
      <c r="I57" s="26">
        <f t="shared" si="3"/>
        <v>6.2591919116125022E-2</v>
      </c>
    </row>
    <row r="58" spans="1:9" x14ac:dyDescent="0.25">
      <c r="A58" s="6"/>
      <c r="B58" s="6"/>
      <c r="C58" s="6"/>
      <c r="D58" s="6" t="s">
        <v>15</v>
      </c>
      <c r="E58" s="12">
        <v>36.105260653354627</v>
      </c>
      <c r="F58" s="25">
        <f t="shared" si="0"/>
        <v>5.3233650302992253</v>
      </c>
      <c r="G58" s="26">
        <f t="shared" si="1"/>
        <v>3.3790089807498642</v>
      </c>
      <c r="H58" s="26">
        <f t="shared" si="2"/>
        <v>3.0466474416597138</v>
      </c>
      <c r="I58" s="26">
        <f t="shared" si="3"/>
        <v>0.31371134432727971</v>
      </c>
    </row>
    <row r="59" spans="1:9" x14ac:dyDescent="0.25">
      <c r="A59" s="6" t="s">
        <v>45</v>
      </c>
      <c r="B59" s="6" t="s">
        <v>33</v>
      </c>
      <c r="C59" s="6" t="s">
        <v>54</v>
      </c>
      <c r="D59" s="6" t="s">
        <v>13</v>
      </c>
      <c r="E59" s="12">
        <v>882.17764592742787</v>
      </c>
      <c r="F59" s="25">
        <f t="shared" si="0"/>
        <v>130.0684040458639</v>
      </c>
      <c r="G59" s="26">
        <f t="shared" si="1"/>
        <v>0.13829414128006176</v>
      </c>
      <c r="H59" s="26">
        <f t="shared" si="2"/>
        <v>0.12469143885907207</v>
      </c>
      <c r="I59" s="26">
        <f t="shared" si="3"/>
        <v>1.2839397947953104E-2</v>
      </c>
    </row>
    <row r="60" spans="1:9" x14ac:dyDescent="0.25">
      <c r="A60" s="6"/>
      <c r="B60" s="6"/>
      <c r="C60" s="6"/>
      <c r="D60" s="6" t="s">
        <v>15</v>
      </c>
      <c r="E60" s="12">
        <v>176.01273546020619</v>
      </c>
      <c r="F60" s="54">
        <f>E60*(24.45/165.83)</f>
        <v>25.951344039088468</v>
      </c>
      <c r="G60" s="26">
        <f t="shared" si="1"/>
        <v>0.69313166278006255</v>
      </c>
      <c r="H60" s="26">
        <f t="shared" si="2"/>
        <v>0.62495477791644993</v>
      </c>
      <c r="I60" s="26">
        <f t="shared" si="3"/>
        <v>6.435119497027246E-2</v>
      </c>
    </row>
  </sheetData>
  <sheetProtection algorithmName="SHA-512" hashValue="iRT3FJ0CfzvSju8LolALEInU4WIJDVILqQgmSeVMgBFo5B0fgcsWPI51ATy8dsngOpVzdsm69B3mVSHAX3cqoA==" saltValue="2V0/ZqcgMnum/rCEjmjHRw==" spinCount="100000" sheet="1" objects="1" scenarios="1"/>
  <mergeCells count="7">
    <mergeCell ref="A1:G1"/>
    <mergeCell ref="F3:F5"/>
    <mergeCell ref="A3:A5"/>
    <mergeCell ref="B3:B5"/>
    <mergeCell ref="C3:C5"/>
    <mergeCell ref="D3:D5"/>
    <mergeCell ref="E3:E5"/>
  </mergeCells>
  <conditionalFormatting sqref="H7">
    <cfRule type="cellIs" dxfId="33" priority="2" operator="lessThan">
      <formula>30</formula>
    </cfRule>
  </conditionalFormatting>
  <conditionalFormatting sqref="I7:I60">
    <cfRule type="cellIs" dxfId="32" priority="1" operator="lessThan">
      <formula>$I$6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603A8-8F55-4063-A8F5-92F397CE69ED}">
  <dimension ref="A1:K25"/>
  <sheetViews>
    <sheetView workbookViewId="0">
      <selection activeCell="C20" sqref="C20"/>
    </sheetView>
  </sheetViews>
  <sheetFormatPr defaultRowHeight="15" x14ac:dyDescent="0.25"/>
  <cols>
    <col min="1" max="1" width="12.85546875" style="6" customWidth="1"/>
    <col min="2" max="2" width="9.140625" style="6"/>
    <col min="3" max="3" width="19.85546875" style="6" customWidth="1"/>
    <col min="4" max="4" width="9.140625" style="6"/>
    <col min="5" max="5" width="9.140625" style="12"/>
    <col min="6" max="6" width="9.140625" style="6"/>
    <col min="7" max="7" width="16.42578125" style="6" customWidth="1"/>
    <col min="8" max="8" width="18.85546875" style="6" customWidth="1"/>
    <col min="9" max="9" width="12.5703125" style="6" customWidth="1"/>
    <col min="10" max="16384" width="9.140625" style="6"/>
  </cols>
  <sheetData>
    <row r="1" spans="1:11" ht="20.25" x14ac:dyDescent="0.25">
      <c r="A1" s="29" t="s">
        <v>129</v>
      </c>
      <c r="B1" s="30"/>
      <c r="C1" s="30"/>
      <c r="D1" s="30"/>
      <c r="E1" s="31"/>
      <c r="F1" s="30"/>
      <c r="G1" s="30"/>
      <c r="H1" s="30"/>
    </row>
    <row r="2" spans="1:11" ht="20.25" x14ac:dyDescent="0.25">
      <c r="A2" s="55" t="s">
        <v>60</v>
      </c>
      <c r="B2" s="30"/>
      <c r="C2" s="30"/>
      <c r="D2" s="30"/>
      <c r="E2" s="31"/>
      <c r="F2" s="30"/>
      <c r="G2" s="30"/>
      <c r="H2" s="30"/>
    </row>
    <row r="3" spans="1:11" ht="20.25" x14ac:dyDescent="0.25">
      <c r="A3" s="81"/>
      <c r="B3" s="81"/>
      <c r="C3" s="81"/>
      <c r="D3" s="81"/>
      <c r="E3" s="81"/>
      <c r="F3" s="81"/>
      <c r="G3" s="81"/>
      <c r="H3" s="30"/>
    </row>
    <row r="4" spans="1:11" ht="45.75" customHeight="1" x14ac:dyDescent="0.25">
      <c r="A4" s="86" t="s">
        <v>2</v>
      </c>
      <c r="B4" s="86" t="s">
        <v>3</v>
      </c>
      <c r="C4" s="86" t="s">
        <v>4</v>
      </c>
      <c r="D4" s="86" t="s">
        <v>5</v>
      </c>
      <c r="E4" s="88" t="s">
        <v>6</v>
      </c>
      <c r="F4" s="90" t="s">
        <v>7</v>
      </c>
      <c r="G4" s="19" t="s">
        <v>121</v>
      </c>
      <c r="H4" s="19" t="s">
        <v>122</v>
      </c>
      <c r="I4" s="19" t="s">
        <v>123</v>
      </c>
    </row>
    <row r="5" spans="1:11" ht="15" customHeight="1" x14ac:dyDescent="0.25">
      <c r="A5" s="87"/>
      <c r="B5" s="87"/>
      <c r="C5" s="87"/>
      <c r="D5" s="87"/>
      <c r="E5" s="89"/>
      <c r="F5" s="91"/>
      <c r="G5" s="20">
        <v>122</v>
      </c>
      <c r="H5" s="20">
        <v>110</v>
      </c>
      <c r="I5" s="21">
        <f>1.67/(24.45/165.83)</f>
        <v>11.326629856850717</v>
      </c>
    </row>
    <row r="6" spans="1:11" ht="15" customHeight="1" x14ac:dyDescent="0.25">
      <c r="A6" s="87"/>
      <c r="B6" s="87"/>
      <c r="C6" s="87"/>
      <c r="D6" s="87"/>
      <c r="E6" s="89"/>
      <c r="F6" s="92"/>
      <c r="G6" s="20" t="s">
        <v>8</v>
      </c>
      <c r="H6" s="20" t="s">
        <v>8</v>
      </c>
      <c r="I6" s="20" t="s">
        <v>9</v>
      </c>
    </row>
    <row r="7" spans="1:11" ht="15" customHeight="1" x14ac:dyDescent="0.25">
      <c r="A7" s="22"/>
      <c r="B7" s="22"/>
      <c r="C7" s="22"/>
      <c r="D7" s="22"/>
      <c r="E7" s="32"/>
      <c r="F7" s="24"/>
      <c r="G7" s="24">
        <v>30</v>
      </c>
      <c r="H7" s="24">
        <v>30</v>
      </c>
      <c r="I7" s="24">
        <v>10</v>
      </c>
    </row>
    <row r="8" spans="1:11" x14ac:dyDescent="0.25">
      <c r="A8" s="33" t="s">
        <v>10</v>
      </c>
      <c r="B8" s="33" t="s">
        <v>11</v>
      </c>
      <c r="C8" s="33" t="s">
        <v>12</v>
      </c>
      <c r="D8" s="33" t="s">
        <v>13</v>
      </c>
      <c r="E8" s="34">
        <v>1.5941177413257157</v>
      </c>
      <c r="F8" s="25">
        <f>E8*(24.45/165.83)</f>
        <v>0.2350369581825589</v>
      </c>
      <c r="G8" s="26">
        <f>$G$5/E8</f>
        <v>76.531360788031364</v>
      </c>
      <c r="H8" s="26">
        <f>$H$5/F8</f>
        <v>468.01150274656095</v>
      </c>
      <c r="I8" s="26">
        <f>$I$5/E8</f>
        <v>7.105265541697789</v>
      </c>
      <c r="J8" s="6" t="s">
        <v>14</v>
      </c>
      <c r="K8" s="12">
        <f>MAX(E8,E10,E12,E14,E16,E18,E20,E22,E24)</f>
        <v>91.078607038971427</v>
      </c>
    </row>
    <row r="9" spans="1:11" x14ac:dyDescent="0.25">
      <c r="A9" s="33"/>
      <c r="B9" s="33"/>
      <c r="C9" s="33"/>
      <c r="D9" s="33" t="s">
        <v>15</v>
      </c>
      <c r="E9" s="34">
        <v>0.3260816785737804</v>
      </c>
      <c r="F9" s="25">
        <f t="shared" ref="F9:F25" si="0">E9*(24.45/165.83)</f>
        <v>4.8077531454676053E-2</v>
      </c>
      <c r="G9" s="25">
        <f t="shared" ref="G9:G25" si="1">$G$5/E9</f>
        <v>374.13938904388903</v>
      </c>
      <c r="H9" s="56">
        <f t="shared" ref="H9:H25" si="2">$H$5/E9</f>
        <v>337.33879340022781</v>
      </c>
      <c r="I9" s="26">
        <f>$I$5/E9</f>
        <v>34.735560447281962</v>
      </c>
      <c r="J9" s="6" t="s">
        <v>16</v>
      </c>
      <c r="K9" s="12">
        <f>MAX(E9,E11,E13,E15,E17,E19,E21,E23,E25)</f>
        <v>18.630408717947592</v>
      </c>
    </row>
    <row r="10" spans="1:11" x14ac:dyDescent="0.25">
      <c r="A10" s="33" t="s">
        <v>10</v>
      </c>
      <c r="B10" s="33" t="s">
        <v>17</v>
      </c>
      <c r="C10" s="33" t="s">
        <v>18</v>
      </c>
      <c r="D10" s="33" t="s">
        <v>13</v>
      </c>
      <c r="E10" s="34">
        <v>9.250398477338825</v>
      </c>
      <c r="F10" s="25">
        <f t="shared" si="0"/>
        <v>1.3638801349028176</v>
      </c>
      <c r="G10" s="25">
        <f t="shared" si="1"/>
        <v>13.188621041446988</v>
      </c>
      <c r="H10" s="56">
        <f t="shared" si="2"/>
        <v>11.891379627534169</v>
      </c>
      <c r="I10" s="26">
        <f t="shared" ref="I10:I25" si="3">$I$5/E10</f>
        <v>1.2244477775306808</v>
      </c>
      <c r="J10" s="6" t="s">
        <v>19</v>
      </c>
      <c r="K10" s="12">
        <f>MIN(E8,E10,E12,E14,E16,E18,E20,E22,E24)</f>
        <v>1.4040901427344998</v>
      </c>
    </row>
    <row r="11" spans="1:11" x14ac:dyDescent="0.25">
      <c r="A11" s="33"/>
      <c r="B11" s="33"/>
      <c r="C11" s="33"/>
      <c r="D11" s="33" t="s">
        <v>15</v>
      </c>
      <c r="E11" s="34">
        <v>1.8921974110008155</v>
      </c>
      <c r="F11" s="25">
        <f t="shared" si="0"/>
        <v>0.27898586925749219</v>
      </c>
      <c r="G11" s="25">
        <f t="shared" si="1"/>
        <v>64.475302254785419</v>
      </c>
      <c r="H11" s="56">
        <f t="shared" si="2"/>
        <v>58.133469246117997</v>
      </c>
      <c r="I11" s="26">
        <f t="shared" si="3"/>
        <v>5.9859662585944822</v>
      </c>
      <c r="J11" s="6" t="s">
        <v>20</v>
      </c>
      <c r="K11" s="12">
        <f>MIN(E9,E11,E13,E15,E17,E19,E21,E23,E25)</f>
        <v>0.29186212540472894</v>
      </c>
    </row>
    <row r="12" spans="1:11" x14ac:dyDescent="0.25">
      <c r="A12" s="33" t="s">
        <v>10</v>
      </c>
      <c r="B12" s="33" t="s">
        <v>21</v>
      </c>
      <c r="C12" s="33" t="s">
        <v>22</v>
      </c>
      <c r="D12" s="33" t="s">
        <v>13</v>
      </c>
      <c r="E12" s="34">
        <v>91.078607038971427</v>
      </c>
      <c r="F12" s="25">
        <f t="shared" si="0"/>
        <v>13.428643442699459</v>
      </c>
      <c r="G12" s="25">
        <f t="shared" si="1"/>
        <v>1.3395022603694158</v>
      </c>
      <c r="H12" s="56">
        <f t="shared" si="2"/>
        <v>1.2077479396773421</v>
      </c>
      <c r="I12" s="26">
        <f t="shared" si="3"/>
        <v>0.12436103520999382</v>
      </c>
    </row>
    <row r="13" spans="1:11" x14ac:dyDescent="0.25">
      <c r="A13" s="33"/>
      <c r="B13" s="33"/>
      <c r="C13" s="33"/>
      <c r="D13" s="33" t="s">
        <v>15</v>
      </c>
      <c r="E13" s="34">
        <v>18.630408717947592</v>
      </c>
      <c r="F13" s="25">
        <f t="shared" si="0"/>
        <v>2.746870247565691</v>
      </c>
      <c r="G13" s="25">
        <f t="shared" si="1"/>
        <v>6.5484338989552802</v>
      </c>
      <c r="H13" s="56">
        <f t="shared" si="2"/>
        <v>5.9043256465990233</v>
      </c>
      <c r="I13" s="26">
        <f t="shared" si="3"/>
        <v>0.60796464684852647</v>
      </c>
    </row>
    <row r="14" spans="1:11" x14ac:dyDescent="0.25">
      <c r="A14" s="33" t="s">
        <v>35</v>
      </c>
      <c r="B14" s="33" t="s">
        <v>11</v>
      </c>
      <c r="C14" s="33" t="s">
        <v>36</v>
      </c>
      <c r="D14" s="33" t="s">
        <v>13</v>
      </c>
      <c r="E14" s="34">
        <v>1.4710362550564571</v>
      </c>
      <c r="F14" s="25">
        <f t="shared" si="0"/>
        <v>0.21688980544009148</v>
      </c>
      <c r="G14" s="25">
        <f t="shared" si="1"/>
        <v>82.93473364823204</v>
      </c>
      <c r="H14" s="56">
        <f t="shared" si="2"/>
        <v>74.77721886316003</v>
      </c>
      <c r="I14" s="26">
        <f t="shared" si="3"/>
        <v>7.6997625435248098</v>
      </c>
    </row>
    <row r="15" spans="1:11" x14ac:dyDescent="0.25">
      <c r="A15" s="33"/>
      <c r="B15" s="33"/>
      <c r="C15" s="33"/>
      <c r="D15" s="33" t="s">
        <v>15</v>
      </c>
      <c r="E15" s="34">
        <v>0.29350224006347658</v>
      </c>
      <c r="F15" s="25">
        <f t="shared" si="0"/>
        <v>4.3274014168437569E-2</v>
      </c>
      <c r="G15" s="25">
        <f t="shared" si="1"/>
        <v>415.66974062485758</v>
      </c>
      <c r="H15" s="56">
        <f t="shared" si="2"/>
        <v>374.78419236667486</v>
      </c>
      <c r="I15" s="26">
        <f t="shared" si="3"/>
        <v>38.591289301236934</v>
      </c>
    </row>
    <row r="16" spans="1:11" x14ac:dyDescent="0.25">
      <c r="A16" s="33" t="s">
        <v>35</v>
      </c>
      <c r="B16" s="33" t="s">
        <v>17</v>
      </c>
      <c r="C16" s="33" t="s">
        <v>37</v>
      </c>
      <c r="D16" s="33" t="s">
        <v>13</v>
      </c>
      <c r="E16" s="34">
        <v>8.5361772102027516</v>
      </c>
      <c r="F16" s="25">
        <f t="shared" si="0"/>
        <v>1.2585752444639526</v>
      </c>
      <c r="G16" s="25">
        <f t="shared" si="1"/>
        <v>14.292111913302495</v>
      </c>
      <c r="H16" s="56">
        <f t="shared" si="2"/>
        <v>12.886330413633397</v>
      </c>
      <c r="I16" s="26">
        <f t="shared" si="3"/>
        <v>1.3268972255300318</v>
      </c>
    </row>
    <row r="17" spans="1:9" x14ac:dyDescent="0.25">
      <c r="A17" s="33"/>
      <c r="B17" s="33"/>
      <c r="C17" s="33"/>
      <c r="D17" s="33" t="s">
        <v>15</v>
      </c>
      <c r="E17" s="34">
        <v>1.70314438149395</v>
      </c>
      <c r="F17" s="25">
        <f t="shared" si="0"/>
        <v>0.25111186231397858</v>
      </c>
      <c r="G17" s="25">
        <f t="shared" si="1"/>
        <v>71.632212351242387</v>
      </c>
      <c r="H17" s="56">
        <f t="shared" si="2"/>
        <v>64.586420972431654</v>
      </c>
      <c r="I17" s="26">
        <f t="shared" si="3"/>
        <v>6.6504225830315802</v>
      </c>
    </row>
    <row r="18" spans="1:9" x14ac:dyDescent="0.25">
      <c r="A18" s="33" t="s">
        <v>35</v>
      </c>
      <c r="B18" s="33" t="s">
        <v>21</v>
      </c>
      <c r="C18" s="33" t="s">
        <v>38</v>
      </c>
      <c r="D18" s="33" t="s">
        <v>13</v>
      </c>
      <c r="E18" s="34">
        <v>84.046447474416482</v>
      </c>
      <c r="F18" s="25">
        <f t="shared" si="0"/>
        <v>12.391820784836776</v>
      </c>
      <c r="G18" s="25">
        <f t="shared" si="1"/>
        <v>1.4515783077819735</v>
      </c>
      <c r="H18" s="56">
        <f t="shared" si="2"/>
        <v>1.3088001135739105</v>
      </c>
      <c r="I18" s="26">
        <f t="shared" si="3"/>
        <v>0.13476631311868967</v>
      </c>
    </row>
    <row r="19" spans="1:9" x14ac:dyDescent="0.25">
      <c r="A19" s="33"/>
      <c r="B19" s="33"/>
      <c r="C19" s="33"/>
      <c r="D19" s="33" t="s">
        <v>15</v>
      </c>
      <c r="E19" s="34">
        <v>16.769009273786956</v>
      </c>
      <c r="F19" s="25">
        <f t="shared" si="0"/>
        <v>2.472425235144974</v>
      </c>
      <c r="G19" s="25">
        <f t="shared" si="1"/>
        <v>7.2753254535262508</v>
      </c>
      <c r="H19" s="56">
        <f t="shared" si="2"/>
        <v>6.5597196712121937</v>
      </c>
      <c r="I19" s="26">
        <f t="shared" si="3"/>
        <v>0.67545015164111821</v>
      </c>
    </row>
    <row r="20" spans="1:9" x14ac:dyDescent="0.25">
      <c r="A20" s="33" t="s">
        <v>45</v>
      </c>
      <c r="B20" s="33" t="s">
        <v>11</v>
      </c>
      <c r="C20" s="33" t="s">
        <v>46</v>
      </c>
      <c r="D20" s="33" t="s">
        <v>13</v>
      </c>
      <c r="E20" s="34">
        <v>1.4040901427344998</v>
      </c>
      <c r="F20" s="25">
        <f t="shared" si="0"/>
        <v>0.20701926062750114</v>
      </c>
      <c r="G20" s="25">
        <f t="shared" si="1"/>
        <v>86.889008252990095</v>
      </c>
      <c r="H20" s="56">
        <f t="shared" si="2"/>
        <v>78.342548424827143</v>
      </c>
      <c r="I20" s="26">
        <f t="shared" si="3"/>
        <v>8.0668822550038204</v>
      </c>
    </row>
    <row r="21" spans="1:9" x14ac:dyDescent="0.25">
      <c r="A21" s="33"/>
      <c r="B21" s="33"/>
      <c r="C21" s="33"/>
      <c r="D21" s="33" t="s">
        <v>15</v>
      </c>
      <c r="E21" s="34">
        <v>0.29186212540472894</v>
      </c>
      <c r="F21" s="25">
        <f t="shared" si="0"/>
        <v>4.3032195417871448E-2</v>
      </c>
      <c r="G21" s="25">
        <f t="shared" si="1"/>
        <v>418.00559024512359</v>
      </c>
      <c r="H21" s="56">
        <f t="shared" si="2"/>
        <v>376.89028628658684</v>
      </c>
      <c r="I21" s="26">
        <f t="shared" si="3"/>
        <v>38.808152449187901</v>
      </c>
    </row>
    <row r="22" spans="1:9" x14ac:dyDescent="0.25">
      <c r="A22" s="33" t="s">
        <v>45</v>
      </c>
      <c r="B22" s="33" t="s">
        <v>17</v>
      </c>
      <c r="C22" s="33" t="s">
        <v>47</v>
      </c>
      <c r="D22" s="33" t="s">
        <v>13</v>
      </c>
      <c r="E22" s="34">
        <v>8.1477001238290843</v>
      </c>
      <c r="F22" s="25">
        <f t="shared" si="0"/>
        <v>1.2012981247519814</v>
      </c>
      <c r="G22" s="25">
        <f t="shared" si="1"/>
        <v>14.973550590453618</v>
      </c>
      <c r="H22" s="56">
        <f t="shared" si="2"/>
        <v>13.500742335654902</v>
      </c>
      <c r="I22" s="26">
        <f t="shared" si="3"/>
        <v>1.3901628293516117</v>
      </c>
    </row>
    <row r="23" spans="1:9" x14ac:dyDescent="0.25">
      <c r="A23" s="33"/>
      <c r="B23" s="33"/>
      <c r="C23" s="33"/>
      <c r="D23" s="33" t="s">
        <v>15</v>
      </c>
      <c r="E23" s="34">
        <v>1.6936270706023948</v>
      </c>
      <c r="F23" s="25">
        <f t="shared" si="0"/>
        <v>0.24970862857280679</v>
      </c>
      <c r="G23" s="25">
        <f t="shared" si="1"/>
        <v>72.03474845061767</v>
      </c>
      <c r="H23" s="56">
        <f t="shared" si="2"/>
        <v>64.949363357114294</v>
      </c>
      <c r="I23" s="26">
        <f t="shared" si="3"/>
        <v>6.6877945289466965</v>
      </c>
    </row>
    <row r="24" spans="1:9" x14ac:dyDescent="0.25">
      <c r="A24" s="33" t="s">
        <v>45</v>
      </c>
      <c r="B24" s="33" t="s">
        <v>21</v>
      </c>
      <c r="C24" s="33" t="s">
        <v>48</v>
      </c>
      <c r="D24" s="33" t="s">
        <v>13</v>
      </c>
      <c r="E24" s="34">
        <v>80.221536365976249</v>
      </c>
      <c r="F24" s="25">
        <f t="shared" si="0"/>
        <v>11.827875318990044</v>
      </c>
      <c r="G24" s="25">
        <f t="shared" si="1"/>
        <v>1.5207886251819895</v>
      </c>
      <c r="H24" s="56">
        <f t="shared" si="2"/>
        <v>1.3712028587706464</v>
      </c>
      <c r="I24" s="26">
        <f t="shared" si="3"/>
        <v>0.14119188399955146</v>
      </c>
    </row>
    <row r="25" spans="1:9" x14ac:dyDescent="0.25">
      <c r="A25" s="33"/>
      <c r="B25" s="33"/>
      <c r="C25" s="33"/>
      <c r="D25" s="33" t="s">
        <v>15</v>
      </c>
      <c r="E25" s="34">
        <v>16.675302670673243</v>
      </c>
      <c r="F25" s="25">
        <f t="shared" si="0"/>
        <v>2.458609119567996</v>
      </c>
      <c r="G25" s="25">
        <f t="shared" si="1"/>
        <v>7.316209031369528</v>
      </c>
      <c r="H25" s="56">
        <f t="shared" si="2"/>
        <v>6.5965819135299029</v>
      </c>
      <c r="I25" s="26">
        <f t="shared" si="3"/>
        <v>0.6792458332268112</v>
      </c>
    </row>
  </sheetData>
  <sheetProtection algorithmName="SHA-512" hashValue="BaD4kDwbyiU6LwR5Mlb5s1NimMAwbPh8446yIrSZdgFJsXYZI4LMSHrw+iRcHEc9Jc2/+RjS8xBl0HwDhrXEUg==" saltValue="YME6d/ZcE+wnqZEkmW8Cnw==" spinCount="100000" sheet="1" objects="1" scenarios="1"/>
  <mergeCells count="7">
    <mergeCell ref="A3:G3"/>
    <mergeCell ref="F4:F6"/>
    <mergeCell ref="A4:A6"/>
    <mergeCell ref="B4:B6"/>
    <mergeCell ref="C4:C6"/>
    <mergeCell ref="D4:D6"/>
    <mergeCell ref="E4:E6"/>
  </mergeCells>
  <conditionalFormatting sqref="H9:H25">
    <cfRule type="cellIs" dxfId="31" priority="5" operator="lessThan">
      <formula>100</formula>
    </cfRule>
  </conditionalFormatting>
  <conditionalFormatting sqref="G9:G25">
    <cfRule type="cellIs" dxfId="30" priority="4" operator="lessThan">
      <formula>10</formula>
    </cfRule>
  </conditionalFormatting>
  <conditionalFormatting sqref="I8:I25">
    <cfRule type="cellIs" dxfId="29" priority="1" operator="lessThan">
      <formula>$I$7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10C40A0BBEE47825AD8EA7829F2FF" ma:contentTypeVersion="13" ma:contentTypeDescription="Create a new document." ma:contentTypeScope="" ma:versionID="23246c05bdbb1c3f0668e7e3827a7d15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fecc2597-e8fd-4279-ac06-bd7c891938be" xmlns:ns6="d2d8c45a-8c4f-4711-bdb7-153a4c03f5d6" targetNamespace="http://schemas.microsoft.com/office/2006/metadata/properties" ma:root="true" ma:fieldsID="281bbbb92ef40b84f5752dd5eb7bf53a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ecc2597-e8fd-4279-ac06-bd7c891938be"/>
    <xsd:import namespace="d2d8c45a-8c4f-4711-bdb7-153a4c03f5d6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1:PublishingStartDate" minOccurs="0"/>
                <xsd:element ref="ns1:PublishingExpirationDate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  <xsd:element name="PublishingStartDate" ma:index="3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3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ip_UnifiedCompliancePolicyProperties" ma:index="3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160cad11-562a-4490-8456-b2fd6f157897}" ma:internalName="TaxCatchAllLabel" ma:readOnly="true" ma:showField="CatchAllDataLabel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160cad11-562a-4490-8456-b2fd6f157897}" ma:internalName="TaxCatchAll" ma:showField="CatchAllData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c2597-e8fd-4279-ac06-bd7c891938be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8c45a-8c4f-4711-bdb7-153a4c03f5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2019-05-01T17:48:11+00:00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PublishingExpirationDate xmlns="http://schemas.microsoft.com/sharepoint/v3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PublishingStartDate xmlns="http://schemas.microsoft.com/sharepoint/v3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F81493-D159-4F72-9732-C44F5154BD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78A79-9970-4797-A972-8B879457997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641074D-66FF-4C1F-B355-1496A19CF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fecc2597-e8fd-4279-ac06-bd7c891938be"/>
    <ds:schemaRef ds:uri="d2d8c45a-8c4f-4711-bdb7-153a4c03f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DF9372B-6559-40DB-9C7D-D9ABB56C95F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d2d8c45a-8c4f-4711-bdb7-153a4c03f5d6"/>
    <ds:schemaRef ds:uri="fecc2597-e8fd-4279-ac06-bd7c891938be"/>
    <ds:schemaRef ds:uri="http://schemas.microsoft.com/sharepoint/v3/fields"/>
    <ds:schemaRef ds:uri="http://purl.org/dc/elements/1.1/"/>
    <ds:schemaRef ds:uri="http://schemas.microsoft.com/office/2006/metadata/properties"/>
    <ds:schemaRef ds:uri="http://schemas.microsoft.com/sharepoint.v3"/>
    <ds:schemaRef ds:uri="4ffa91fb-a0ff-4ac5-b2db-65c790d184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Cover Page</vt:lpstr>
      <vt:lpstr>Table of Contents</vt:lpstr>
      <vt:lpstr>Aerosol Degreaser Inh</vt:lpstr>
      <vt:lpstr>Aerosol Break Cleaner Inh</vt:lpstr>
      <vt:lpstr>Parts Cleaner Inh</vt:lpstr>
      <vt:lpstr>Mold Cleaner Inh</vt:lpstr>
      <vt:lpstr>Vandalism Remover Inh</vt:lpstr>
      <vt:lpstr>Liquid Marble Polish Inh</vt:lpstr>
      <vt:lpstr>Cutting Fluid Inh</vt:lpstr>
      <vt:lpstr>Aerosol Lubricant Inh</vt:lpstr>
      <vt:lpstr>Adhesives Inh</vt:lpstr>
      <vt:lpstr>Likestock Groom Inh</vt:lpstr>
      <vt:lpstr>Caulk Sealant Inh</vt:lpstr>
      <vt:lpstr>Outdoor Water Shield Inh</vt:lpstr>
      <vt:lpstr>Coatings and Primers Inh</vt:lpstr>
      <vt:lpstr>Rust Primer Inh</vt:lpstr>
      <vt:lpstr>Metallic Overglaze Inh</vt:lpstr>
      <vt:lpstr>Wax Marble Polish Inh</vt:lpstr>
      <vt:lpstr>Dry Cleaned Articles Inh</vt:lpstr>
      <vt:lpstr>Extrapolation 1</vt:lpstr>
      <vt:lpstr>Extrapolation 2</vt:lpstr>
      <vt:lpstr>Extrapolation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Sarraino, Stephanie</dc:creator>
  <cp:keywords/>
  <dc:description/>
  <cp:lastModifiedBy>Merilis, Giorvanni</cp:lastModifiedBy>
  <cp:revision/>
  <dcterms:created xsi:type="dcterms:W3CDTF">2018-12-04T20:30:19Z</dcterms:created>
  <dcterms:modified xsi:type="dcterms:W3CDTF">2020-12-07T21:58:48Z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0x01010002C10C40A0BBEE47825AD8EA7829F2FF</vt:lpwstr>
  </property>
  <property fmtid="{D5CDD505-2E9C-101B-9397-08002B2CF9AE}" pid="3" name="TaxKeyword">
    <vt:lpwstr/>
  </property>
  <property fmtid="{D5CDD505-2E9C-101B-9397-08002B2CF9AE}" pid="4" name="EPA Subject">
    <vt:lpwstr/>
  </property>
  <property fmtid="{D5CDD505-2E9C-101B-9397-08002B2CF9AE}" pid="5" name="Document Type">
    <vt:lpwstr/>
  </property>
</Properties>
</file>