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<sst xmlns="http://schemas.openxmlformats.org/spreadsheetml/2006/main" count="926" uniqueCount="192">
  <si>
    <t xml:space="preserve"> </t>
  </si>
  <si>
    <t>Pollutant</t>
  </si>
  <si>
    <t>Arsenic</t>
  </si>
  <si>
    <t>Cadmium</t>
  </si>
  <si>
    <t>Chromium</t>
  </si>
  <si>
    <t>Hex. Chrom.</t>
  </si>
  <si>
    <t>Copper</t>
  </si>
  <si>
    <t>Cyanide</t>
  </si>
  <si>
    <t>Iron</t>
  </si>
  <si>
    <t>Lead</t>
  </si>
  <si>
    <t>Mercury</t>
  </si>
  <si>
    <t>Molybdenum</t>
  </si>
  <si>
    <t>Nickel</t>
  </si>
  <si>
    <t>Selenium</t>
  </si>
  <si>
    <t>Silver</t>
  </si>
  <si>
    <t>Zinc</t>
  </si>
  <si>
    <t xml:space="preserve">(Qind)       </t>
  </si>
  <si>
    <t xml:space="preserve">(Qpotw)  </t>
  </si>
  <si>
    <t xml:space="preserve">(Rpotw)  </t>
  </si>
  <si>
    <t xml:space="preserve">(Ccrit)  </t>
  </si>
  <si>
    <t xml:space="preserve">(Qdom)   </t>
  </si>
  <si>
    <t xml:space="preserve">(Cdom)   </t>
  </si>
  <si>
    <t xml:space="preserve">(Lhw)    </t>
  </si>
  <si>
    <t xml:space="preserve">(Ldom)   </t>
  </si>
  <si>
    <t xml:space="preserve">(Lind)   </t>
  </si>
  <si>
    <t xml:space="preserve">(Cind)   </t>
  </si>
  <si>
    <t>(SF)</t>
  </si>
  <si>
    <t>8.34</t>
  </si>
  <si>
    <t xml:space="preserve">Lhw   =    </t>
  </si>
  <si>
    <t xml:space="preserve">      </t>
  </si>
  <si>
    <t>::</t>
  </si>
  <si>
    <t xml:space="preserve">(Rprim)  </t>
  </si>
  <si>
    <t>(Qind)</t>
  </si>
  <si>
    <t xml:space="preserve">(Rsec)  </t>
  </si>
  <si>
    <t>(Qsldg)</t>
  </si>
  <si>
    <t>(PS)</t>
  </si>
  <si>
    <t xml:space="preserve">(Cslcrit)  </t>
  </si>
  <si>
    <t>Manganese</t>
  </si>
  <si>
    <t>Antimony</t>
  </si>
  <si>
    <t>(Qstr)</t>
  </si>
  <si>
    <t>(Cstr)</t>
  </si>
  <si>
    <t>(Qdig)</t>
  </si>
  <si>
    <t xml:space="preserve">  </t>
  </si>
  <si>
    <t xml:space="preserve">    ENVIRONMENTAL CRITERIA AND PROCESS DATA BASE</t>
  </si>
  <si>
    <t>IU Pollut.</t>
  </si>
  <si>
    <t>Flow</t>
  </si>
  <si>
    <t>(MGD)</t>
  </si>
  <si>
    <t>Industrial User total plant discharge flow in Million Gallons per Day (MGD) that contains a particular pollutant.</t>
  </si>
  <si>
    <t>POTW's average influent flow in MGD.</t>
  </si>
  <si>
    <t>Removal efficiency across POTW as percent.</t>
  </si>
  <si>
    <t>NPDES daily maximum permit limit for a particular pollutant in mg/l.</t>
  </si>
  <si>
    <t>Domestic/commercial background flow in MGD.</t>
  </si>
  <si>
    <t>Domestic/commercial background concentration for a particular pollutant in mg/l.</t>
  </si>
  <si>
    <t>Maximum allowable headworks pollutant loading to the POTW in pounds per day (lbs/day).</t>
  </si>
  <si>
    <t>Domestic/commercial background loading to the POTW for a particular pollutant in pounds per day (lbs/day).</t>
  </si>
  <si>
    <t>Maximum allowable industrial loading to the POTW in pounds per day.</t>
  </si>
  <si>
    <t>Industrial allowable local limit for a given pollutant in mg/l.</t>
  </si>
  <si>
    <t xml:space="preserve">Safety factor as a percent. </t>
  </si>
  <si>
    <t>Unit conversion factor</t>
  </si>
  <si>
    <t>8.34 * Ccrit * Qpotw</t>
  </si>
  <si>
    <t xml:space="preserve">    1 - Rpotw</t>
  </si>
  <si>
    <t/>
  </si>
  <si>
    <t xml:space="preserve">           ENVIRONMENTAL CRITERIA AND PROCESS DATA BASE</t>
  </si>
  <si>
    <t>NPDES monthly maximum permit limit for a particular pollutant in mg/l.</t>
  </si>
  <si>
    <t xml:space="preserve">      Local Limits Determination Based on Activated Sludge Inhibition Level</t>
  </si>
  <si>
    <t>Removal efficiency across across primary treatment as percent.</t>
  </si>
  <si>
    <t>Activated sludge threshold inhibition level, mg/l.</t>
  </si>
  <si>
    <t xml:space="preserve">    1 - Rprim</t>
  </si>
  <si>
    <t xml:space="preserve">          Local Limits Determination Based on Nitrification Inhibition Level</t>
  </si>
  <si>
    <t>Removal efficiency across primary treatment and secodary treatment as percent.</t>
  </si>
  <si>
    <t>Nitrification threshold inhibition level, mg/l.</t>
  </si>
  <si>
    <t xml:space="preserve">    1 - Rsec</t>
  </si>
  <si>
    <t xml:space="preserve">                       Local Limits Determination Based on USEPA 503 Sludge Regulations</t>
  </si>
  <si>
    <t>Sludge flow to disposal in MGD.</t>
  </si>
  <si>
    <t>Percent solids of sludge to disposal.</t>
  </si>
  <si>
    <t>Removal efficiency across POTW as a percent.</t>
  </si>
  <si>
    <t>503 sludge criteria in mg/kg dry sludge.</t>
  </si>
  <si>
    <t>8.34 * Cslcrit * (PS/100) * Qsldg</t>
  </si>
  <si>
    <t xml:space="preserve">             Rpotw</t>
  </si>
  <si>
    <t xml:space="preserve">            ENVIRONMENTAL CRITERIA AND PROCESS DATA BASE</t>
  </si>
  <si>
    <t>State sludge criteria in mg/kg dry sludge.</t>
  </si>
  <si>
    <t>Receiving stream (upstream) 7Q10 flow in MGD.</t>
  </si>
  <si>
    <t>Receiving stream background level in mg/l.</t>
  </si>
  <si>
    <t>State chronic water quality standard for a particular pollutant in mg/l.</t>
  </si>
  <si>
    <t>8.34 * (Ccrit * (Qstr + Qpotw) - (Cstr * Qstr))</t>
  </si>
  <si>
    <t xml:space="preserve">                  1 - Rpotw</t>
  </si>
  <si>
    <t xml:space="preserve">              ENVIRONMENTAL CRITERIA AND PROCESS DATA BASE</t>
  </si>
  <si>
    <t>Receiving stream (upstream) 1Q10 flow in MGD.</t>
  </si>
  <si>
    <t>State acute water quality standard for a particular pollutant in mg/l.</t>
  </si>
  <si>
    <t>Sludge flow to digester in MGD.</t>
  </si>
  <si>
    <t>Anaerobic digester threshold inhibition level in mg/l.</t>
  </si>
  <si>
    <t>8.34 * Ccrit * Qdig</t>
  </si>
  <si>
    <t xml:space="preserve">       Rpotw</t>
  </si>
  <si>
    <t>Local Limits Determination Based on NPDES Daily Effluent Limits</t>
  </si>
  <si>
    <t>POTW</t>
  </si>
  <si>
    <t>(Qpotw)</t>
  </si>
  <si>
    <t>Local Limits Determination Based on NPDES Monthly Effluent Limits</t>
  </si>
  <si>
    <t xml:space="preserve"> POTW</t>
  </si>
  <si>
    <t xml:space="preserve"> Flow</t>
  </si>
  <si>
    <t xml:space="preserve"> (MGD)</t>
  </si>
  <si>
    <t xml:space="preserve">             Local Limits Determination Based on State Sludge Criteria</t>
  </si>
  <si>
    <t>Local Limits Determination Based on Chronic Water Quality Standards</t>
  </si>
  <si>
    <t xml:space="preserve">              Local Limits Determination Based on Acute Water Quality Standards</t>
  </si>
  <si>
    <t xml:space="preserve">          Local Limits Determination Based on Anaerobic Digester Inhibition Level</t>
  </si>
  <si>
    <t>Removal</t>
  </si>
  <si>
    <t>Efficiency</t>
  </si>
  <si>
    <t>(%)</t>
  </si>
  <si>
    <t>(Rpotw)</t>
  </si>
  <si>
    <t>(Rprim)</t>
  </si>
  <si>
    <t>(Rsec)</t>
  </si>
  <si>
    <t>Sludge</t>
  </si>
  <si>
    <t>Upstream</t>
  </si>
  <si>
    <t>Sludge Flow</t>
  </si>
  <si>
    <t>to Digester</t>
  </si>
  <si>
    <t>NPDES</t>
  </si>
  <si>
    <t>Daily Limit</t>
  </si>
  <si>
    <t>(mg/l)</t>
  </si>
  <si>
    <t>(Ccrit)</t>
  </si>
  <si>
    <t>Monthly Limit</t>
  </si>
  <si>
    <t>Activated Sludge</t>
  </si>
  <si>
    <t>Inhibition Level</t>
  </si>
  <si>
    <t xml:space="preserve">  Nitrification</t>
  </si>
  <si>
    <t>Percent</t>
  </si>
  <si>
    <t>Solids</t>
  </si>
  <si>
    <t>Conc.</t>
  </si>
  <si>
    <t xml:space="preserve">     Domestic  and</t>
  </si>
  <si>
    <t>(Cdom)</t>
  </si>
  <si>
    <t xml:space="preserve">    Domestic   and</t>
  </si>
  <si>
    <t xml:space="preserve">   Domestic    and</t>
  </si>
  <si>
    <t>Anaerobic Digester</t>
  </si>
  <si>
    <t>TABLE</t>
  </si>
  <si>
    <t>Commercial</t>
  </si>
  <si>
    <t>(Qdom)</t>
  </si>
  <si>
    <t xml:space="preserve">TABLE </t>
  </si>
  <si>
    <t>503 Sludge</t>
  </si>
  <si>
    <t>Criteria</t>
  </si>
  <si>
    <t>(mg/kg)</t>
  </si>
  <si>
    <t>(Cslcrit)</t>
  </si>
  <si>
    <t>State Sludge</t>
  </si>
  <si>
    <t>Chronic</t>
  </si>
  <si>
    <t>WQS</t>
  </si>
  <si>
    <t>Acute</t>
  </si>
  <si>
    <t xml:space="preserve">Domestic and </t>
  </si>
  <si>
    <t>1</t>
  </si>
  <si>
    <t xml:space="preserve">    MAXIMUM LOADING </t>
  </si>
  <si>
    <t>Allowable</t>
  </si>
  <si>
    <t>Headworks</t>
  </si>
  <si>
    <t>(lbs/day)</t>
  </si>
  <si>
    <t>(Lhw)</t>
  </si>
  <si>
    <t>2</t>
  </si>
  <si>
    <t xml:space="preserve">    MAXIMUM LOADING</t>
  </si>
  <si>
    <t xml:space="preserve"> Allowable</t>
  </si>
  <si>
    <t xml:space="preserve"> Headworks</t>
  </si>
  <si>
    <t xml:space="preserve"> (lbs/day)</t>
  </si>
  <si>
    <t>3</t>
  </si>
  <si>
    <t>4</t>
  </si>
  <si>
    <t>5</t>
  </si>
  <si>
    <t xml:space="preserve"> Domestic and</t>
  </si>
  <si>
    <t>6</t>
  </si>
  <si>
    <t>Domestic  and</t>
  </si>
  <si>
    <t>7</t>
  </si>
  <si>
    <t>8</t>
  </si>
  <si>
    <t>9</t>
  </si>
  <si>
    <t xml:space="preserve"> Domestic/</t>
  </si>
  <si>
    <t xml:space="preserve"> Commercial</t>
  </si>
  <si>
    <t xml:space="preserve"> (Ldom)</t>
  </si>
  <si>
    <t>(Ldom)</t>
  </si>
  <si>
    <t xml:space="preserve">  (Ldom)</t>
  </si>
  <si>
    <t xml:space="preserve">      INDUSTRIAL</t>
  </si>
  <si>
    <t>Loading</t>
  </si>
  <si>
    <t xml:space="preserve"> (Lind)</t>
  </si>
  <si>
    <t xml:space="preserve">    </t>
  </si>
  <si>
    <t>(Lind)</t>
  </si>
  <si>
    <t xml:space="preserve">       INDUSTRIAL</t>
  </si>
  <si>
    <t xml:space="preserve">  Allowable</t>
  </si>
  <si>
    <t xml:space="preserve">   MAXIMUM LOADING </t>
  </si>
  <si>
    <t xml:space="preserve">   MAXIMUM LOADING</t>
  </si>
  <si>
    <t>Local</t>
  </si>
  <si>
    <t xml:space="preserve"> Limit </t>
  </si>
  <si>
    <t xml:space="preserve"> (mg/l)</t>
  </si>
  <si>
    <t xml:space="preserve"> (Cind)</t>
  </si>
  <si>
    <t>(Cind)</t>
  </si>
  <si>
    <t xml:space="preserve">   </t>
  </si>
  <si>
    <t xml:space="preserve">   Safety</t>
  </si>
  <si>
    <t xml:space="preserve">   Factor</t>
  </si>
  <si>
    <t xml:space="preserve">    (%)</t>
  </si>
  <si>
    <t xml:space="preserve">    (SF)</t>
  </si>
  <si>
    <t xml:space="preserve">  (lbs/day)</t>
  </si>
  <si>
    <t xml:space="preserve">  Safety</t>
  </si>
  <si>
    <t xml:space="preserve">  Factor</t>
  </si>
  <si>
    <t xml:space="preserve">   (%)</t>
  </si>
  <si>
    <t xml:space="preserve">   (SF)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</si>
</sst>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3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95"/>
  <sheetViews>
    <sheetView tabSelected="1" showOutlineSymbols="0" zoomScale="87" zoomScaleNormal="87" zoomScalePageLayoutView="0" workbookViewId="0" topLeftCell="A307">
      <pane xSplit="1" topLeftCell="B1" activePane="topRight" state="frozen"/>
      <selection pane="topLeft" activeCell="A1" sqref="A1"/>
      <selection pane="topRight" activeCell="D331" sqref="D331"/>
    </sheetView>
  </sheetViews>
  <sheetFormatPr defaultColWidth="8.88671875" defaultRowHeight="15"/>
  <cols>
    <col min="1" max="1" width="11.6640625" style="1" customWidth="1"/>
    <col min="2" max="3" width="9.6640625" style="1" customWidth="1"/>
    <col min="4" max="4" width="12.6640625" style="1" customWidth="1"/>
    <col min="5" max="5" width="16.6640625" style="1" customWidth="1"/>
    <col min="6" max="6" width="18.6640625" style="1" customWidth="1"/>
    <col min="7" max="7" width="12.6640625" style="1" customWidth="1"/>
    <col min="8" max="8" width="13.6640625" style="1" customWidth="1"/>
    <col min="9" max="9" width="11.6640625" style="1" customWidth="1"/>
    <col min="10" max="10" width="14.6640625" style="1" customWidth="1"/>
    <col min="11" max="11" width="10.6640625" style="1" customWidth="1"/>
    <col min="12" max="12" width="13.6640625" style="1" customWidth="1"/>
    <col min="13" max="13" width="12.6640625" style="1" customWidth="1"/>
    <col min="14" max="14" width="9.6640625" style="1" customWidth="1"/>
    <col min="15" max="15" width="8.6640625" style="1" customWidth="1"/>
    <col min="16" max="16" width="2.6640625" style="1" customWidth="1"/>
    <col min="17" max="18" width="7.6640625" style="1" customWidth="1"/>
    <col min="19" max="19" width="5.6640625" style="1" customWidth="1"/>
    <col min="20" max="20" width="10.6640625" style="1" customWidth="1"/>
    <col min="21" max="16384" width="9.6640625" style="1" customWidth="1"/>
  </cols>
  <sheetData>
    <row r="1" spans="1:8" ht="15">
      <c r="A1" s="2" t="s">
        <v>0</v>
      </c>
      <c r="F1" s="2" t="s">
        <v>0</v>
      </c>
      <c r="G1" s="2" t="s">
        <v>130</v>
      </c>
      <c r="H1" s="2" t="s">
        <v>143</v>
      </c>
    </row>
    <row r="2" ht="15">
      <c r="C2" s="2" t="s">
        <v>93</v>
      </c>
    </row>
    <row r="4" spans="2:10" ht="15">
      <c r="B4" s="2" t="s">
        <v>43</v>
      </c>
      <c r="H4" s="2" t="s">
        <v>144</v>
      </c>
      <c r="J4" s="2" t="s">
        <v>168</v>
      </c>
    </row>
    <row r="6" spans="2:12" ht="15">
      <c r="B6" s="3" t="s">
        <v>44</v>
      </c>
      <c r="C6" s="3" t="s">
        <v>94</v>
      </c>
      <c r="D6" s="3" t="s">
        <v>104</v>
      </c>
      <c r="E6" s="3" t="s">
        <v>114</v>
      </c>
      <c r="F6" s="2" t="s">
        <v>125</v>
      </c>
      <c r="G6" s="2" t="s">
        <v>131</v>
      </c>
      <c r="H6" s="3" t="s">
        <v>145</v>
      </c>
      <c r="I6" s="3" t="s">
        <v>163</v>
      </c>
      <c r="J6" s="3" t="s">
        <v>145</v>
      </c>
      <c r="K6" s="3" t="s">
        <v>177</v>
      </c>
      <c r="L6" s="2" t="s">
        <v>183</v>
      </c>
    </row>
    <row r="7" spans="1:12" ht="15">
      <c r="A7" s="2" t="s">
        <v>1</v>
      </c>
      <c r="B7" s="3" t="s">
        <v>45</v>
      </c>
      <c r="C7" s="3" t="s">
        <v>45</v>
      </c>
      <c r="D7" s="3" t="s">
        <v>105</v>
      </c>
      <c r="E7" s="3" t="s">
        <v>115</v>
      </c>
      <c r="F7" s="3" t="s">
        <v>124</v>
      </c>
      <c r="G7" s="3" t="s">
        <v>45</v>
      </c>
      <c r="H7" s="3" t="s">
        <v>146</v>
      </c>
      <c r="I7" s="3" t="s">
        <v>164</v>
      </c>
      <c r="J7" s="3" t="s">
        <v>169</v>
      </c>
      <c r="K7" s="3" t="s">
        <v>178</v>
      </c>
      <c r="L7" s="2" t="s">
        <v>184</v>
      </c>
    </row>
    <row r="8" spans="2:12" ht="15">
      <c r="B8" s="3" t="s">
        <v>46</v>
      </c>
      <c r="C8" s="3" t="s">
        <v>46</v>
      </c>
      <c r="D8" s="3" t="s">
        <v>106</v>
      </c>
      <c r="E8" s="3" t="s">
        <v>116</v>
      </c>
      <c r="F8" s="3" t="s">
        <v>116</v>
      </c>
      <c r="G8" s="3" t="s">
        <v>46</v>
      </c>
      <c r="H8" s="3" t="s">
        <v>147</v>
      </c>
      <c r="I8" s="3" t="s">
        <v>147</v>
      </c>
      <c r="J8" s="3" t="s">
        <v>147</v>
      </c>
      <c r="K8" s="3" t="s">
        <v>179</v>
      </c>
      <c r="L8" s="2" t="s">
        <v>185</v>
      </c>
    </row>
    <row r="9" spans="2:12" ht="15">
      <c r="B9" s="3" t="s">
        <v>32</v>
      </c>
      <c r="C9" s="3" t="s">
        <v>95</v>
      </c>
      <c r="D9" s="3" t="s">
        <v>107</v>
      </c>
      <c r="E9" s="3" t="s">
        <v>117</v>
      </c>
      <c r="F9" s="3" t="s">
        <v>126</v>
      </c>
      <c r="G9" s="3" t="s">
        <v>132</v>
      </c>
      <c r="H9" s="3" t="s">
        <v>148</v>
      </c>
      <c r="I9" s="3" t="s">
        <v>165</v>
      </c>
      <c r="J9" s="3" t="s">
        <v>170</v>
      </c>
      <c r="K9" s="3" t="s">
        <v>180</v>
      </c>
      <c r="L9" s="2" t="s">
        <v>186</v>
      </c>
    </row>
    <row r="10" spans="1:12" ht="15">
      <c r="A10" s="2" t="s">
        <v>2</v>
      </c>
      <c r="B10" s="4"/>
      <c r="C10" s="4"/>
      <c r="D10" s="4"/>
      <c r="E10" s="4"/>
      <c r="F10" s="4"/>
      <c r="G10" s="5">
        <f aca="true" t="shared" si="0" ref="G10:G23">(C10-B10)</f>
        <v>0</v>
      </c>
      <c r="H10" s="5" t="str">
        <f aca="true" t="shared" si="1" ref="H10:H23">IF(E10=0,"      -",(8.34*E10*C10)/(1-D10/100))</f>
        <v>      -</v>
      </c>
      <c r="I10" s="5">
        <f aca="true" t="shared" si="2" ref="I10:I23">(F10*G10)*8.34</f>
        <v>0</v>
      </c>
      <c r="J10" s="5" t="str">
        <f aca="true" t="shared" si="3" ref="J10:J23">IF(E10=0,"      -",H10*(1-L10/100)-I10)</f>
        <v>      -</v>
      </c>
      <c r="K10" s="5" t="str">
        <f aca="true" t="shared" si="4" ref="K10:K23">IF(E10=0,"    -",(J10/(8.34*B10)))</f>
        <v>    -</v>
      </c>
      <c r="L10" s="4"/>
    </row>
    <row r="11" spans="1:18" ht="15">
      <c r="A11" s="2" t="s">
        <v>3</v>
      </c>
      <c r="B11" s="4"/>
      <c r="C11" s="4"/>
      <c r="D11" s="4"/>
      <c r="E11" s="4"/>
      <c r="F11" s="4"/>
      <c r="G11" s="5">
        <f t="shared" si="0"/>
        <v>0</v>
      </c>
      <c r="H11" s="5" t="str">
        <f t="shared" si="1"/>
        <v>      -</v>
      </c>
      <c r="I11" s="5">
        <f t="shared" si="2"/>
        <v>0</v>
      </c>
      <c r="J11" s="5" t="str">
        <f t="shared" si="3"/>
        <v>      -</v>
      </c>
      <c r="K11" s="5" t="str">
        <f t="shared" si="4"/>
        <v>    -</v>
      </c>
      <c r="L11" s="4"/>
      <c r="Q11" s="6"/>
      <c r="R11" s="6"/>
    </row>
    <row r="12" spans="1:18" ht="15">
      <c r="A12" s="2" t="s">
        <v>4</v>
      </c>
      <c r="B12" s="4"/>
      <c r="C12" s="4"/>
      <c r="D12" s="4"/>
      <c r="E12" s="4"/>
      <c r="F12" s="4"/>
      <c r="G12" s="5">
        <f t="shared" si="0"/>
        <v>0</v>
      </c>
      <c r="H12" s="5" t="str">
        <f t="shared" si="1"/>
        <v>      -</v>
      </c>
      <c r="I12" s="5">
        <f t="shared" si="2"/>
        <v>0</v>
      </c>
      <c r="J12" s="5" t="str">
        <f t="shared" si="3"/>
        <v>      -</v>
      </c>
      <c r="K12" s="5" t="str">
        <f t="shared" si="4"/>
        <v>    -</v>
      </c>
      <c r="L12" s="4"/>
      <c r="Q12" s="6"/>
      <c r="R12" s="6"/>
    </row>
    <row r="13" spans="1:18" ht="15">
      <c r="A13" s="2" t="s">
        <v>5</v>
      </c>
      <c r="B13" s="4"/>
      <c r="C13" s="4"/>
      <c r="D13" s="4"/>
      <c r="E13" s="4"/>
      <c r="F13" s="4"/>
      <c r="G13" s="5">
        <f t="shared" si="0"/>
        <v>0</v>
      </c>
      <c r="H13" s="5" t="str">
        <f t="shared" si="1"/>
        <v>      -</v>
      </c>
      <c r="I13" s="5">
        <f t="shared" si="2"/>
        <v>0</v>
      </c>
      <c r="J13" s="5" t="str">
        <f t="shared" si="3"/>
        <v>      -</v>
      </c>
      <c r="K13" s="5" t="str">
        <f t="shared" si="4"/>
        <v>    -</v>
      </c>
      <c r="L13" s="4"/>
      <c r="Q13" s="6"/>
      <c r="R13" s="6"/>
    </row>
    <row r="14" spans="1:18" ht="15">
      <c r="A14" s="2" t="s">
        <v>6</v>
      </c>
      <c r="B14" s="4"/>
      <c r="C14" s="4"/>
      <c r="D14" s="4"/>
      <c r="E14" s="4"/>
      <c r="F14" s="4"/>
      <c r="G14" s="5">
        <f t="shared" si="0"/>
        <v>0</v>
      </c>
      <c r="H14" s="5" t="str">
        <f t="shared" si="1"/>
        <v>      -</v>
      </c>
      <c r="I14" s="5">
        <f t="shared" si="2"/>
        <v>0</v>
      </c>
      <c r="J14" s="5" t="str">
        <f t="shared" si="3"/>
        <v>      -</v>
      </c>
      <c r="K14" s="5" t="str">
        <f t="shared" si="4"/>
        <v>    -</v>
      </c>
      <c r="L14" s="4"/>
      <c r="Q14" s="6"/>
      <c r="R14" s="6"/>
    </row>
    <row r="15" spans="1:18" ht="15">
      <c r="A15" s="2" t="s">
        <v>7</v>
      </c>
      <c r="B15" s="4">
        <v>2.76</v>
      </c>
      <c r="C15" s="4">
        <v>13.92</v>
      </c>
      <c r="D15" s="4">
        <v>21</v>
      </c>
      <c r="E15" s="4">
        <v>0.0085</v>
      </c>
      <c r="F15" s="4">
        <v>0.00079</v>
      </c>
      <c r="G15" s="5">
        <f t="shared" si="0"/>
        <v>11.16</v>
      </c>
      <c r="H15" s="5">
        <f t="shared" si="1"/>
        <v>1.2490997468354432</v>
      </c>
      <c r="I15" s="5">
        <f t="shared" si="2"/>
        <v>0.073528776</v>
      </c>
      <c r="J15" s="5">
        <f t="shared" si="3"/>
        <v>0.9257510214683546</v>
      </c>
      <c r="K15" s="5">
        <f t="shared" si="4"/>
        <v>0.04021787011557514</v>
      </c>
      <c r="L15" s="4">
        <v>20</v>
      </c>
      <c r="Q15" s="6"/>
      <c r="R15" s="6"/>
    </row>
    <row r="16" spans="1:18" ht="15">
      <c r="A16" s="2" t="s">
        <v>8</v>
      </c>
      <c r="B16" s="4"/>
      <c r="C16" s="4"/>
      <c r="D16" s="4"/>
      <c r="E16" s="4"/>
      <c r="F16" s="4"/>
      <c r="G16" s="5">
        <f t="shared" si="0"/>
        <v>0</v>
      </c>
      <c r="H16" s="5" t="str">
        <f t="shared" si="1"/>
        <v>      -</v>
      </c>
      <c r="I16" s="5">
        <f t="shared" si="2"/>
        <v>0</v>
      </c>
      <c r="J16" s="5" t="str">
        <f t="shared" si="3"/>
        <v>      -</v>
      </c>
      <c r="K16" s="5" t="str">
        <f t="shared" si="4"/>
        <v>    -</v>
      </c>
      <c r="L16" s="4"/>
      <c r="Q16" s="6"/>
      <c r="R16" s="6"/>
    </row>
    <row r="17" spans="1:18" ht="15">
      <c r="A17" s="2" t="s">
        <v>9</v>
      </c>
      <c r="B17" s="4"/>
      <c r="C17" s="4"/>
      <c r="D17" s="4"/>
      <c r="E17" s="4"/>
      <c r="F17" s="4"/>
      <c r="G17" s="5">
        <f t="shared" si="0"/>
        <v>0</v>
      </c>
      <c r="H17" s="5" t="str">
        <f t="shared" si="1"/>
        <v>      -</v>
      </c>
      <c r="I17" s="5">
        <f t="shared" si="2"/>
        <v>0</v>
      </c>
      <c r="J17" s="5" t="str">
        <f t="shared" si="3"/>
        <v>      -</v>
      </c>
      <c r="K17" s="5" t="str">
        <f t="shared" si="4"/>
        <v>    -</v>
      </c>
      <c r="L17" s="4"/>
      <c r="Q17" s="6"/>
      <c r="R17" s="6"/>
    </row>
    <row r="18" spans="1:18" ht="15">
      <c r="A18" s="2" t="s">
        <v>10</v>
      </c>
      <c r="B18" s="4"/>
      <c r="C18" s="4"/>
      <c r="D18" s="4"/>
      <c r="E18" s="4"/>
      <c r="F18" s="4"/>
      <c r="G18" s="5">
        <f t="shared" si="0"/>
        <v>0</v>
      </c>
      <c r="H18" s="5" t="str">
        <f t="shared" si="1"/>
        <v>      -</v>
      </c>
      <c r="I18" s="5">
        <f t="shared" si="2"/>
        <v>0</v>
      </c>
      <c r="J18" s="5" t="str">
        <f t="shared" si="3"/>
        <v>      -</v>
      </c>
      <c r="K18" s="5" t="str">
        <f t="shared" si="4"/>
        <v>    -</v>
      </c>
      <c r="L18" s="4"/>
      <c r="Q18" s="6"/>
      <c r="R18" s="6"/>
    </row>
    <row r="19" spans="1:18" ht="15">
      <c r="A19" s="2" t="s">
        <v>11</v>
      </c>
      <c r="B19" s="4"/>
      <c r="C19" s="4"/>
      <c r="D19" s="4"/>
      <c r="E19" s="4"/>
      <c r="F19" s="4"/>
      <c r="G19" s="5">
        <f t="shared" si="0"/>
        <v>0</v>
      </c>
      <c r="H19" s="5" t="str">
        <f t="shared" si="1"/>
        <v>      -</v>
      </c>
      <c r="I19" s="5">
        <f t="shared" si="2"/>
        <v>0</v>
      </c>
      <c r="J19" s="5" t="str">
        <f t="shared" si="3"/>
        <v>      -</v>
      </c>
      <c r="K19" s="5" t="str">
        <f t="shared" si="4"/>
        <v>    -</v>
      </c>
      <c r="L19" s="4"/>
      <c r="Q19" s="6"/>
      <c r="R19" s="6"/>
    </row>
    <row r="20" spans="1:18" ht="15">
      <c r="A20" s="2" t="s">
        <v>12</v>
      </c>
      <c r="B20" s="4"/>
      <c r="C20" s="4"/>
      <c r="D20" s="4"/>
      <c r="E20" s="4"/>
      <c r="F20" s="4"/>
      <c r="G20" s="5">
        <f t="shared" si="0"/>
        <v>0</v>
      </c>
      <c r="H20" s="5" t="str">
        <f t="shared" si="1"/>
        <v>      -</v>
      </c>
      <c r="I20" s="5">
        <f t="shared" si="2"/>
        <v>0</v>
      </c>
      <c r="J20" s="5" t="str">
        <f t="shared" si="3"/>
        <v>      -</v>
      </c>
      <c r="K20" s="5" t="str">
        <f t="shared" si="4"/>
        <v>    -</v>
      </c>
      <c r="L20" s="4"/>
      <c r="Q20" s="6"/>
      <c r="R20" s="6"/>
    </row>
    <row r="21" spans="1:18" ht="15">
      <c r="A21" s="2" t="s">
        <v>13</v>
      </c>
      <c r="B21" s="4"/>
      <c r="C21" s="4"/>
      <c r="D21" s="4"/>
      <c r="E21" s="4"/>
      <c r="F21" s="4"/>
      <c r="G21" s="5">
        <f t="shared" si="0"/>
        <v>0</v>
      </c>
      <c r="H21" s="5" t="str">
        <f t="shared" si="1"/>
        <v>      -</v>
      </c>
      <c r="I21" s="5">
        <f t="shared" si="2"/>
        <v>0</v>
      </c>
      <c r="J21" s="5" t="str">
        <f t="shared" si="3"/>
        <v>      -</v>
      </c>
      <c r="K21" s="5" t="str">
        <f t="shared" si="4"/>
        <v>    -</v>
      </c>
      <c r="L21" s="4"/>
      <c r="Q21" s="6"/>
      <c r="R21" s="6"/>
    </row>
    <row r="22" spans="1:18" ht="15">
      <c r="A22" s="2" t="s">
        <v>14</v>
      </c>
      <c r="B22" s="4"/>
      <c r="C22" s="4"/>
      <c r="D22" s="4"/>
      <c r="E22" s="4"/>
      <c r="F22" s="4"/>
      <c r="G22" s="5">
        <f t="shared" si="0"/>
        <v>0</v>
      </c>
      <c r="H22" s="5" t="str">
        <f t="shared" si="1"/>
        <v>      -</v>
      </c>
      <c r="I22" s="5">
        <f t="shared" si="2"/>
        <v>0</v>
      </c>
      <c r="J22" s="5" t="str">
        <f t="shared" si="3"/>
        <v>      -</v>
      </c>
      <c r="K22" s="5" t="str">
        <f t="shared" si="4"/>
        <v>    -</v>
      </c>
      <c r="L22" s="4"/>
      <c r="Q22" s="6"/>
      <c r="R22" s="6"/>
    </row>
    <row r="23" spans="1:18" ht="15">
      <c r="A23" s="2" t="s">
        <v>15</v>
      </c>
      <c r="B23" s="4"/>
      <c r="C23" s="4"/>
      <c r="D23" s="4"/>
      <c r="E23" s="4"/>
      <c r="F23" s="4"/>
      <c r="G23" s="5">
        <f t="shared" si="0"/>
        <v>0</v>
      </c>
      <c r="H23" s="5" t="str">
        <f t="shared" si="1"/>
        <v>      -</v>
      </c>
      <c r="I23" s="5">
        <f t="shared" si="2"/>
        <v>0</v>
      </c>
      <c r="J23" s="5" t="str">
        <f t="shared" si="3"/>
        <v>      -</v>
      </c>
      <c r="K23" s="5" t="str">
        <f t="shared" si="4"/>
        <v>    -</v>
      </c>
      <c r="L23" s="4"/>
      <c r="Q23" s="6"/>
      <c r="R23" s="6"/>
    </row>
    <row r="24" spans="1:17" ht="15">
      <c r="A24" s="2" t="s">
        <v>16</v>
      </c>
      <c r="B24" s="7" t="s">
        <v>47</v>
      </c>
      <c r="Q24" s="6"/>
    </row>
    <row r="25" spans="1:17" ht="15">
      <c r="A25" s="2" t="s">
        <v>17</v>
      </c>
      <c r="B25" s="7" t="s">
        <v>48</v>
      </c>
      <c r="Q25" s="6"/>
    </row>
    <row r="26" spans="1:17" ht="15">
      <c r="A26" s="2" t="s">
        <v>18</v>
      </c>
      <c r="B26" s="7" t="s">
        <v>49</v>
      </c>
      <c r="Q26" s="6"/>
    </row>
    <row r="27" spans="1:17" ht="15">
      <c r="A27" s="2" t="s">
        <v>19</v>
      </c>
      <c r="B27" s="7" t="s">
        <v>50</v>
      </c>
      <c r="Q27" s="6"/>
    </row>
    <row r="28" spans="1:17" ht="15">
      <c r="A28" s="2" t="s">
        <v>20</v>
      </c>
      <c r="B28" s="7" t="s">
        <v>51</v>
      </c>
      <c r="Q28" s="6"/>
    </row>
    <row r="29" spans="1:17" ht="15">
      <c r="A29" s="2" t="s">
        <v>21</v>
      </c>
      <c r="B29" s="7" t="s">
        <v>52</v>
      </c>
      <c r="Q29" s="6"/>
    </row>
    <row r="30" spans="1:2" ht="15">
      <c r="A30" s="2" t="s">
        <v>22</v>
      </c>
      <c r="B30" s="7" t="s">
        <v>53</v>
      </c>
    </row>
    <row r="31" spans="1:2" ht="15">
      <c r="A31" s="2" t="s">
        <v>23</v>
      </c>
      <c r="B31" s="7" t="s">
        <v>54</v>
      </c>
    </row>
    <row r="32" spans="1:2" ht="15">
      <c r="A32" s="2" t="s">
        <v>24</v>
      </c>
      <c r="B32" s="7" t="s">
        <v>55</v>
      </c>
    </row>
    <row r="33" spans="1:2" ht="15">
      <c r="A33" s="2" t="s">
        <v>25</v>
      </c>
      <c r="B33" s="2" t="s">
        <v>56</v>
      </c>
    </row>
    <row r="34" spans="1:2" ht="15">
      <c r="A34" s="2" t="s">
        <v>26</v>
      </c>
      <c r="B34" s="2" t="s">
        <v>57</v>
      </c>
    </row>
    <row r="35" spans="1:2" ht="15">
      <c r="A35" s="2" t="s">
        <v>27</v>
      </c>
      <c r="B35" s="2" t="s">
        <v>58</v>
      </c>
    </row>
    <row r="36" spans="1:2" ht="15">
      <c r="A36" s="2" t="s">
        <v>28</v>
      </c>
      <c r="B36" s="2" t="s">
        <v>59</v>
      </c>
    </row>
    <row r="37" spans="1:2" ht="15">
      <c r="A37" s="2" t="s">
        <v>29</v>
      </c>
      <c r="B37" s="2" t="s">
        <v>60</v>
      </c>
    </row>
    <row r="38" spans="1:2" ht="15">
      <c r="A38" s="5" t="s">
        <v>30</v>
      </c>
      <c r="B38" s="6"/>
    </row>
    <row r="39" spans="1:10" ht="15">
      <c r="A39" s="2" t="s">
        <v>0</v>
      </c>
      <c r="F39" s="2" t="s">
        <v>0</v>
      </c>
      <c r="G39" s="2" t="s">
        <v>130</v>
      </c>
      <c r="H39" s="2" t="s">
        <v>149</v>
      </c>
      <c r="J39" s="2" t="s">
        <v>171</v>
      </c>
    </row>
    <row r="40" spans="2:3" ht="15">
      <c r="B40" s="2" t="s">
        <v>61</v>
      </c>
      <c r="C40" s="2" t="s">
        <v>96</v>
      </c>
    </row>
    <row r="42" spans="2:10" ht="15">
      <c r="B42" s="2" t="s">
        <v>62</v>
      </c>
      <c r="H42" s="2" t="s">
        <v>150</v>
      </c>
      <c r="J42" s="2" t="s">
        <v>168</v>
      </c>
    </row>
    <row r="44" spans="2:12" ht="15">
      <c r="B44" s="3" t="s">
        <v>44</v>
      </c>
      <c r="C44" s="3" t="s">
        <v>94</v>
      </c>
      <c r="D44" s="3" t="s">
        <v>104</v>
      </c>
      <c r="E44" s="3" t="s">
        <v>114</v>
      </c>
      <c r="F44" s="2" t="s">
        <v>127</v>
      </c>
      <c r="G44" s="2" t="s">
        <v>131</v>
      </c>
      <c r="H44" s="3" t="s">
        <v>151</v>
      </c>
      <c r="I44" s="3" t="s">
        <v>163</v>
      </c>
      <c r="J44" s="3" t="s">
        <v>145</v>
      </c>
      <c r="K44" s="3" t="s">
        <v>177</v>
      </c>
      <c r="L44" s="2" t="s">
        <v>183</v>
      </c>
    </row>
    <row r="45" spans="1:12" ht="15">
      <c r="A45" s="2" t="s">
        <v>1</v>
      </c>
      <c r="B45" s="3" t="s">
        <v>45</v>
      </c>
      <c r="C45" s="3" t="s">
        <v>45</v>
      </c>
      <c r="D45" s="3" t="s">
        <v>105</v>
      </c>
      <c r="E45" s="3" t="s">
        <v>118</v>
      </c>
      <c r="F45" s="3" t="s">
        <v>124</v>
      </c>
      <c r="G45" s="3" t="s">
        <v>45</v>
      </c>
      <c r="H45" s="3" t="s">
        <v>152</v>
      </c>
      <c r="I45" s="3" t="s">
        <v>164</v>
      </c>
      <c r="J45" s="3" t="s">
        <v>169</v>
      </c>
      <c r="K45" s="3" t="s">
        <v>178</v>
      </c>
      <c r="L45" s="2" t="s">
        <v>184</v>
      </c>
    </row>
    <row r="46" spans="2:12" ht="15">
      <c r="B46" s="3" t="s">
        <v>46</v>
      </c>
      <c r="C46" s="3" t="s">
        <v>46</v>
      </c>
      <c r="D46" s="3" t="s">
        <v>106</v>
      </c>
      <c r="E46" s="3" t="s">
        <v>116</v>
      </c>
      <c r="F46" s="3" t="s">
        <v>116</v>
      </c>
      <c r="G46" s="3" t="s">
        <v>46</v>
      </c>
      <c r="H46" s="3" t="s">
        <v>153</v>
      </c>
      <c r="I46" s="3" t="s">
        <v>147</v>
      </c>
      <c r="J46" s="3" t="s">
        <v>147</v>
      </c>
      <c r="K46" s="3" t="s">
        <v>116</v>
      </c>
      <c r="L46" s="2" t="s">
        <v>185</v>
      </c>
    </row>
    <row r="47" spans="2:12" ht="15">
      <c r="B47" s="3" t="s">
        <v>32</v>
      </c>
      <c r="C47" s="3" t="s">
        <v>95</v>
      </c>
      <c r="D47" s="3" t="s">
        <v>107</v>
      </c>
      <c r="E47" s="3" t="s">
        <v>117</v>
      </c>
      <c r="F47" s="3" t="s">
        <v>126</v>
      </c>
      <c r="G47" s="3" t="s">
        <v>132</v>
      </c>
      <c r="H47" s="3" t="s">
        <v>148</v>
      </c>
      <c r="I47" s="3" t="s">
        <v>166</v>
      </c>
      <c r="J47" s="3" t="s">
        <v>172</v>
      </c>
      <c r="K47" s="3" t="s">
        <v>181</v>
      </c>
      <c r="L47" s="2" t="s">
        <v>186</v>
      </c>
    </row>
    <row r="48" spans="1:12" ht="15">
      <c r="A48" s="2" t="s">
        <v>2</v>
      </c>
      <c r="B48" s="4">
        <f aca="true" t="shared" si="5" ref="B48:B61">$B10</f>
        <v>0</v>
      </c>
      <c r="C48" s="4">
        <f aca="true" t="shared" si="6" ref="C48:C61">$C10</f>
        <v>0</v>
      </c>
      <c r="D48" s="4">
        <f aca="true" t="shared" si="7" ref="D48:D61">$D10</f>
        <v>0</v>
      </c>
      <c r="E48" s="4"/>
      <c r="F48" s="4">
        <f aca="true" t="shared" si="8" ref="F48:F61">$F10</f>
        <v>0</v>
      </c>
      <c r="G48" s="5">
        <f aca="true" t="shared" si="9" ref="G48:G61">(C48-B48)</f>
        <v>0</v>
      </c>
      <c r="H48" s="5" t="str">
        <f aca="true" t="shared" si="10" ref="H48:H61">IF(E48=0,"      -",(8.34*E48*C48)/(1-D48/100))</f>
        <v>      -</v>
      </c>
      <c r="I48" s="5">
        <f aca="true" t="shared" si="11" ref="I48:I61">(F48*G48)*8.34</f>
        <v>0</v>
      </c>
      <c r="J48" s="5" t="str">
        <f aca="true" t="shared" si="12" ref="J48:J61">IF(E48=0,"      -",H48*(1-L48/100)-I48)</f>
        <v>      -</v>
      </c>
      <c r="K48" s="5" t="str">
        <f aca="true" t="shared" si="13" ref="K48:K61">IF(E48=0,"    -",(J48/(8.34*B48)))</f>
        <v>    -</v>
      </c>
      <c r="L48" s="4">
        <f aca="true" t="shared" si="14" ref="L48:L61">$L10</f>
        <v>0</v>
      </c>
    </row>
    <row r="49" spans="1:18" ht="15">
      <c r="A49" s="2" t="s">
        <v>3</v>
      </c>
      <c r="B49" s="4">
        <f t="shared" si="5"/>
        <v>0</v>
      </c>
      <c r="C49" s="4">
        <f t="shared" si="6"/>
        <v>0</v>
      </c>
      <c r="D49" s="4">
        <f t="shared" si="7"/>
        <v>0</v>
      </c>
      <c r="E49" s="4"/>
      <c r="F49" s="4">
        <f t="shared" si="8"/>
        <v>0</v>
      </c>
      <c r="G49" s="5">
        <f t="shared" si="9"/>
        <v>0</v>
      </c>
      <c r="H49" s="5" t="str">
        <f t="shared" si="10"/>
        <v>      -</v>
      </c>
      <c r="I49" s="5">
        <f t="shared" si="11"/>
        <v>0</v>
      </c>
      <c r="J49" s="5" t="str">
        <f t="shared" si="12"/>
        <v>      -</v>
      </c>
      <c r="K49" s="5" t="str">
        <f t="shared" si="13"/>
        <v>    -</v>
      </c>
      <c r="L49" s="4">
        <f t="shared" si="14"/>
        <v>0</v>
      </c>
      <c r="Q49" s="6"/>
      <c r="R49" s="6"/>
    </row>
    <row r="50" spans="1:18" ht="15">
      <c r="A50" s="2" t="s">
        <v>4</v>
      </c>
      <c r="B50" s="4">
        <f t="shared" si="5"/>
        <v>0</v>
      </c>
      <c r="C50" s="4">
        <f t="shared" si="6"/>
        <v>0</v>
      </c>
      <c r="D50" s="4">
        <f t="shared" si="7"/>
        <v>0</v>
      </c>
      <c r="E50" s="4"/>
      <c r="F50" s="4">
        <f t="shared" si="8"/>
        <v>0</v>
      </c>
      <c r="G50" s="5">
        <f t="shared" si="9"/>
        <v>0</v>
      </c>
      <c r="H50" s="5" t="str">
        <f t="shared" si="10"/>
        <v>      -</v>
      </c>
      <c r="I50" s="5">
        <f t="shared" si="11"/>
        <v>0</v>
      </c>
      <c r="J50" s="5" t="str">
        <f t="shared" si="12"/>
        <v>      -</v>
      </c>
      <c r="K50" s="5" t="str">
        <f t="shared" si="13"/>
        <v>    -</v>
      </c>
      <c r="L50" s="4">
        <f t="shared" si="14"/>
        <v>0</v>
      </c>
      <c r="R50" s="6"/>
    </row>
    <row r="51" spans="1:18" ht="15">
      <c r="A51" s="2" t="s">
        <v>5</v>
      </c>
      <c r="B51" s="4">
        <f t="shared" si="5"/>
        <v>0</v>
      </c>
      <c r="C51" s="4">
        <f t="shared" si="6"/>
        <v>0</v>
      </c>
      <c r="D51" s="4">
        <f t="shared" si="7"/>
        <v>0</v>
      </c>
      <c r="E51" s="4"/>
      <c r="F51" s="4">
        <f t="shared" si="8"/>
        <v>0</v>
      </c>
      <c r="G51" s="5">
        <f t="shared" si="9"/>
        <v>0</v>
      </c>
      <c r="H51" s="5" t="str">
        <f t="shared" si="10"/>
        <v>      -</v>
      </c>
      <c r="I51" s="5">
        <f t="shared" si="11"/>
        <v>0</v>
      </c>
      <c r="J51" s="5" t="str">
        <f t="shared" si="12"/>
        <v>      -</v>
      </c>
      <c r="K51" s="5" t="str">
        <f t="shared" si="13"/>
        <v>    -</v>
      </c>
      <c r="L51" s="4">
        <f t="shared" si="14"/>
        <v>0</v>
      </c>
      <c r="R51" s="6"/>
    </row>
    <row r="52" spans="1:18" ht="15">
      <c r="A52" s="2" t="s">
        <v>6</v>
      </c>
      <c r="B52" s="4">
        <f t="shared" si="5"/>
        <v>0</v>
      </c>
      <c r="C52" s="4">
        <f t="shared" si="6"/>
        <v>0</v>
      </c>
      <c r="D52" s="4">
        <f t="shared" si="7"/>
        <v>0</v>
      </c>
      <c r="E52" s="4"/>
      <c r="F52" s="4">
        <f t="shared" si="8"/>
        <v>0</v>
      </c>
      <c r="G52" s="5">
        <f t="shared" si="9"/>
        <v>0</v>
      </c>
      <c r="H52" s="5" t="str">
        <f t="shared" si="10"/>
        <v>      -</v>
      </c>
      <c r="I52" s="5">
        <f t="shared" si="11"/>
        <v>0</v>
      </c>
      <c r="J52" s="5" t="str">
        <f t="shared" si="12"/>
        <v>      -</v>
      </c>
      <c r="K52" s="5" t="str">
        <f t="shared" si="13"/>
        <v>    -</v>
      </c>
      <c r="L52" s="4">
        <f t="shared" si="14"/>
        <v>0</v>
      </c>
      <c r="R52" s="6"/>
    </row>
    <row r="53" spans="1:18" ht="15">
      <c r="A53" s="2" t="s">
        <v>7</v>
      </c>
      <c r="B53" s="4">
        <f t="shared" si="5"/>
        <v>2.76</v>
      </c>
      <c r="C53" s="4">
        <f t="shared" si="6"/>
        <v>13.92</v>
      </c>
      <c r="D53" s="4">
        <f t="shared" si="7"/>
        <v>21</v>
      </c>
      <c r="E53" s="4">
        <v>0.0043</v>
      </c>
      <c r="F53" s="4">
        <f t="shared" si="8"/>
        <v>0.00079</v>
      </c>
      <c r="G53" s="5">
        <f t="shared" si="9"/>
        <v>11.16</v>
      </c>
      <c r="H53" s="5">
        <f t="shared" si="10"/>
        <v>0.6318975189873417</v>
      </c>
      <c r="I53" s="5">
        <f t="shared" si="11"/>
        <v>0.073528776</v>
      </c>
      <c r="J53" s="5">
        <f t="shared" si="12"/>
        <v>0.43198923918987336</v>
      </c>
      <c r="K53" s="5">
        <f t="shared" si="13"/>
        <v>0.018767127132636216</v>
      </c>
      <c r="L53" s="4">
        <f t="shared" si="14"/>
        <v>20</v>
      </c>
      <c r="R53" s="6"/>
    </row>
    <row r="54" spans="1:18" ht="15">
      <c r="A54" s="2" t="s">
        <v>8</v>
      </c>
      <c r="B54" s="4">
        <f t="shared" si="5"/>
        <v>0</v>
      </c>
      <c r="C54" s="4">
        <f t="shared" si="6"/>
        <v>0</v>
      </c>
      <c r="D54" s="4">
        <f t="shared" si="7"/>
        <v>0</v>
      </c>
      <c r="E54" s="4"/>
      <c r="F54" s="4">
        <f t="shared" si="8"/>
        <v>0</v>
      </c>
      <c r="G54" s="5">
        <f t="shared" si="9"/>
        <v>0</v>
      </c>
      <c r="H54" s="5" t="str">
        <f t="shared" si="10"/>
        <v>      -</v>
      </c>
      <c r="I54" s="5">
        <f t="shared" si="11"/>
        <v>0</v>
      </c>
      <c r="J54" s="5" t="str">
        <f t="shared" si="12"/>
        <v>      -</v>
      </c>
      <c r="K54" s="5" t="str">
        <f t="shared" si="13"/>
        <v>    -</v>
      </c>
      <c r="L54" s="4">
        <f t="shared" si="14"/>
        <v>0</v>
      </c>
      <c r="R54" s="6"/>
    </row>
    <row r="55" spans="1:18" ht="15">
      <c r="A55" s="2" t="s">
        <v>9</v>
      </c>
      <c r="B55" s="4">
        <f t="shared" si="5"/>
        <v>0</v>
      </c>
      <c r="C55" s="4">
        <f t="shared" si="6"/>
        <v>0</v>
      </c>
      <c r="D55" s="4">
        <f t="shared" si="7"/>
        <v>0</v>
      </c>
      <c r="E55" s="4"/>
      <c r="F55" s="4">
        <f t="shared" si="8"/>
        <v>0</v>
      </c>
      <c r="G55" s="5">
        <f t="shared" si="9"/>
        <v>0</v>
      </c>
      <c r="H55" s="5" t="str">
        <f t="shared" si="10"/>
        <v>      -</v>
      </c>
      <c r="I55" s="5">
        <f t="shared" si="11"/>
        <v>0</v>
      </c>
      <c r="J55" s="5" t="str">
        <f t="shared" si="12"/>
        <v>      -</v>
      </c>
      <c r="K55" s="5" t="str">
        <f t="shared" si="13"/>
        <v>    -</v>
      </c>
      <c r="L55" s="4">
        <f t="shared" si="14"/>
        <v>0</v>
      </c>
      <c r="R55" s="6"/>
    </row>
    <row r="56" spans="1:18" ht="15">
      <c r="A56" s="2" t="s">
        <v>10</v>
      </c>
      <c r="B56" s="4">
        <f t="shared" si="5"/>
        <v>0</v>
      </c>
      <c r="C56" s="4">
        <f t="shared" si="6"/>
        <v>0</v>
      </c>
      <c r="D56" s="4">
        <f t="shared" si="7"/>
        <v>0</v>
      </c>
      <c r="E56" s="4"/>
      <c r="F56" s="4">
        <f t="shared" si="8"/>
        <v>0</v>
      </c>
      <c r="G56" s="5">
        <f t="shared" si="9"/>
        <v>0</v>
      </c>
      <c r="H56" s="5" t="str">
        <f t="shared" si="10"/>
        <v>      -</v>
      </c>
      <c r="I56" s="5">
        <f t="shared" si="11"/>
        <v>0</v>
      </c>
      <c r="J56" s="5" t="str">
        <f t="shared" si="12"/>
        <v>      -</v>
      </c>
      <c r="K56" s="5" t="str">
        <f t="shared" si="13"/>
        <v>    -</v>
      </c>
      <c r="L56" s="4">
        <f t="shared" si="14"/>
        <v>0</v>
      </c>
      <c r="R56" s="6"/>
    </row>
    <row r="57" spans="1:18" ht="15">
      <c r="A57" s="2" t="s">
        <v>11</v>
      </c>
      <c r="B57" s="4">
        <f t="shared" si="5"/>
        <v>0</v>
      </c>
      <c r="C57" s="4">
        <f t="shared" si="6"/>
        <v>0</v>
      </c>
      <c r="D57" s="4">
        <f t="shared" si="7"/>
        <v>0</v>
      </c>
      <c r="E57" s="4"/>
      <c r="F57" s="4">
        <f t="shared" si="8"/>
        <v>0</v>
      </c>
      <c r="G57" s="5">
        <f t="shared" si="9"/>
        <v>0</v>
      </c>
      <c r="H57" s="5" t="str">
        <f t="shared" si="10"/>
        <v>      -</v>
      </c>
      <c r="I57" s="5">
        <f t="shared" si="11"/>
        <v>0</v>
      </c>
      <c r="J57" s="5" t="str">
        <f t="shared" si="12"/>
        <v>      -</v>
      </c>
      <c r="K57" s="5" t="str">
        <f t="shared" si="13"/>
        <v>    -</v>
      </c>
      <c r="L57" s="4">
        <f t="shared" si="14"/>
        <v>0</v>
      </c>
      <c r="R57" s="6"/>
    </row>
    <row r="58" spans="1:18" ht="15">
      <c r="A58" s="2" t="s">
        <v>12</v>
      </c>
      <c r="B58" s="4">
        <f t="shared" si="5"/>
        <v>0</v>
      </c>
      <c r="C58" s="4">
        <f t="shared" si="6"/>
        <v>0</v>
      </c>
      <c r="D58" s="4">
        <f t="shared" si="7"/>
        <v>0</v>
      </c>
      <c r="E58" s="4"/>
      <c r="F58" s="4">
        <f t="shared" si="8"/>
        <v>0</v>
      </c>
      <c r="G58" s="5">
        <f t="shared" si="9"/>
        <v>0</v>
      </c>
      <c r="H58" s="5" t="str">
        <f t="shared" si="10"/>
        <v>      -</v>
      </c>
      <c r="I58" s="5">
        <f t="shared" si="11"/>
        <v>0</v>
      </c>
      <c r="J58" s="5" t="str">
        <f t="shared" si="12"/>
        <v>      -</v>
      </c>
      <c r="K58" s="5" t="str">
        <f t="shared" si="13"/>
        <v>    -</v>
      </c>
      <c r="L58" s="4">
        <f t="shared" si="14"/>
        <v>0</v>
      </c>
      <c r="R58" s="6"/>
    </row>
    <row r="59" spans="1:18" ht="15">
      <c r="A59" s="2" t="s">
        <v>13</v>
      </c>
      <c r="B59" s="4">
        <f t="shared" si="5"/>
        <v>0</v>
      </c>
      <c r="C59" s="4">
        <f t="shared" si="6"/>
        <v>0</v>
      </c>
      <c r="D59" s="4">
        <f t="shared" si="7"/>
        <v>0</v>
      </c>
      <c r="E59" s="4"/>
      <c r="F59" s="4">
        <f t="shared" si="8"/>
        <v>0</v>
      </c>
      <c r="G59" s="5">
        <f t="shared" si="9"/>
        <v>0</v>
      </c>
      <c r="H59" s="5" t="str">
        <f t="shared" si="10"/>
        <v>      -</v>
      </c>
      <c r="I59" s="5">
        <f t="shared" si="11"/>
        <v>0</v>
      </c>
      <c r="J59" s="5" t="str">
        <f t="shared" si="12"/>
        <v>      -</v>
      </c>
      <c r="K59" s="5" t="str">
        <f t="shared" si="13"/>
        <v>    -</v>
      </c>
      <c r="L59" s="4">
        <f t="shared" si="14"/>
        <v>0</v>
      </c>
      <c r="R59" s="6"/>
    </row>
    <row r="60" spans="1:18" ht="15">
      <c r="A60" s="2" t="s">
        <v>14</v>
      </c>
      <c r="B60" s="4">
        <f t="shared" si="5"/>
        <v>0</v>
      </c>
      <c r="C60" s="4">
        <f t="shared" si="6"/>
        <v>0</v>
      </c>
      <c r="D60" s="4">
        <f t="shared" si="7"/>
        <v>0</v>
      </c>
      <c r="E60" s="4"/>
      <c r="F60" s="4">
        <f t="shared" si="8"/>
        <v>0</v>
      </c>
      <c r="G60" s="5">
        <f t="shared" si="9"/>
        <v>0</v>
      </c>
      <c r="H60" s="5" t="str">
        <f t="shared" si="10"/>
        <v>      -</v>
      </c>
      <c r="I60" s="5">
        <f t="shared" si="11"/>
        <v>0</v>
      </c>
      <c r="J60" s="5" t="str">
        <f t="shared" si="12"/>
        <v>      -</v>
      </c>
      <c r="K60" s="5" t="str">
        <f t="shared" si="13"/>
        <v>    -</v>
      </c>
      <c r="L60" s="4">
        <f t="shared" si="14"/>
        <v>0</v>
      </c>
      <c r="R60" s="6"/>
    </row>
    <row r="61" spans="1:18" ht="15">
      <c r="A61" s="2" t="s">
        <v>15</v>
      </c>
      <c r="B61" s="4">
        <f t="shared" si="5"/>
        <v>0</v>
      </c>
      <c r="C61" s="4">
        <f t="shared" si="6"/>
        <v>0</v>
      </c>
      <c r="D61" s="4">
        <f t="shared" si="7"/>
        <v>0</v>
      </c>
      <c r="E61" s="4"/>
      <c r="F61" s="4">
        <f t="shared" si="8"/>
        <v>0</v>
      </c>
      <c r="G61" s="5">
        <f t="shared" si="9"/>
        <v>0</v>
      </c>
      <c r="H61" s="5" t="str">
        <f t="shared" si="10"/>
        <v>      -</v>
      </c>
      <c r="I61" s="5">
        <f t="shared" si="11"/>
        <v>0</v>
      </c>
      <c r="J61" s="5" t="str">
        <f t="shared" si="12"/>
        <v>      -</v>
      </c>
      <c r="K61" s="5" t="str">
        <f t="shared" si="13"/>
        <v>    -</v>
      </c>
      <c r="L61" s="4">
        <f t="shared" si="14"/>
        <v>0</v>
      </c>
      <c r="R61" s="6"/>
    </row>
    <row r="62" spans="1:17" ht="15">
      <c r="A62" s="2" t="s">
        <v>16</v>
      </c>
      <c r="B62" s="7" t="s">
        <v>47</v>
      </c>
      <c r="Q62" s="6"/>
    </row>
    <row r="63" spans="1:17" ht="15">
      <c r="A63" s="2" t="s">
        <v>17</v>
      </c>
      <c r="B63" s="7" t="s">
        <v>48</v>
      </c>
      <c r="Q63" s="6"/>
    </row>
    <row r="64" spans="1:17" ht="15">
      <c r="A64" s="2" t="s">
        <v>18</v>
      </c>
      <c r="B64" s="7" t="s">
        <v>49</v>
      </c>
      <c r="Q64" s="6"/>
    </row>
    <row r="65" spans="1:17" ht="15">
      <c r="A65" s="2" t="s">
        <v>19</v>
      </c>
      <c r="B65" s="7" t="s">
        <v>63</v>
      </c>
      <c r="Q65" s="6"/>
    </row>
    <row r="66" spans="1:17" ht="15">
      <c r="A66" s="2" t="s">
        <v>20</v>
      </c>
      <c r="B66" s="7" t="s">
        <v>51</v>
      </c>
      <c r="Q66" s="6"/>
    </row>
    <row r="67" spans="1:17" ht="15">
      <c r="A67" s="2" t="s">
        <v>21</v>
      </c>
      <c r="B67" s="7" t="s">
        <v>52</v>
      </c>
      <c r="Q67" s="6"/>
    </row>
    <row r="68" spans="1:2" ht="15">
      <c r="A68" s="2" t="s">
        <v>22</v>
      </c>
      <c r="B68" s="7" t="s">
        <v>53</v>
      </c>
    </row>
    <row r="69" spans="1:2" ht="15">
      <c r="A69" s="2" t="s">
        <v>23</v>
      </c>
      <c r="B69" s="7" t="s">
        <v>54</v>
      </c>
    </row>
    <row r="70" spans="1:2" ht="15">
      <c r="A70" s="2" t="s">
        <v>24</v>
      </c>
      <c r="B70" s="7" t="s">
        <v>55</v>
      </c>
    </row>
    <row r="71" spans="1:2" ht="15">
      <c r="A71" s="2" t="s">
        <v>25</v>
      </c>
      <c r="B71" s="2" t="s">
        <v>56</v>
      </c>
    </row>
    <row r="72" spans="1:2" ht="15">
      <c r="A72" s="2" t="s">
        <v>26</v>
      </c>
      <c r="B72" s="2" t="s">
        <v>57</v>
      </c>
    </row>
    <row r="73" spans="1:2" ht="15">
      <c r="A73" s="2" t="s">
        <v>27</v>
      </c>
      <c r="B73" s="2" t="s">
        <v>58</v>
      </c>
    </row>
    <row r="74" spans="1:2" ht="15">
      <c r="A74" s="2" t="s">
        <v>28</v>
      </c>
      <c r="B74" s="2" t="s">
        <v>59</v>
      </c>
    </row>
    <row r="75" spans="1:2" ht="15">
      <c r="A75" s="2" t="s">
        <v>29</v>
      </c>
      <c r="B75" s="2" t="s">
        <v>60</v>
      </c>
    </row>
    <row r="77" spans="1:2" ht="15">
      <c r="A77" s="5" t="s">
        <v>30</v>
      </c>
      <c r="B77" s="6"/>
    </row>
    <row r="78" spans="1:10" ht="15">
      <c r="A78" s="2" t="s">
        <v>0</v>
      </c>
      <c r="F78" s="2" t="s">
        <v>0</v>
      </c>
      <c r="G78" s="2" t="s">
        <v>130</v>
      </c>
      <c r="H78" s="2" t="s">
        <v>154</v>
      </c>
      <c r="J78" s="2" t="s">
        <v>171</v>
      </c>
    </row>
    <row r="79" ht="15">
      <c r="B79" s="2" t="s">
        <v>64</v>
      </c>
    </row>
    <row r="80" spans="2:12" ht="15">
      <c r="B80" s="6"/>
      <c r="L80" s="8"/>
    </row>
    <row r="81" spans="2:10" ht="15">
      <c r="B81" s="7" t="s">
        <v>62</v>
      </c>
      <c r="H81" s="2" t="s">
        <v>150</v>
      </c>
      <c r="J81" s="2" t="s">
        <v>173</v>
      </c>
    </row>
    <row r="82" ht="15">
      <c r="B82" s="6"/>
    </row>
    <row r="83" spans="2:12" ht="15">
      <c r="B83" s="3" t="s">
        <v>44</v>
      </c>
      <c r="C83" s="2" t="s">
        <v>97</v>
      </c>
      <c r="D83" s="3" t="s">
        <v>104</v>
      </c>
      <c r="E83" s="2" t="s">
        <v>119</v>
      </c>
      <c r="F83" s="2" t="s">
        <v>128</v>
      </c>
      <c r="G83" s="2" t="s">
        <v>131</v>
      </c>
      <c r="H83" s="3" t="s">
        <v>145</v>
      </c>
      <c r="I83" s="3" t="s">
        <v>163</v>
      </c>
      <c r="J83" s="3" t="s">
        <v>145</v>
      </c>
      <c r="K83" s="3" t="s">
        <v>177</v>
      </c>
      <c r="L83" s="2" t="s">
        <v>183</v>
      </c>
    </row>
    <row r="84" spans="1:12" ht="15">
      <c r="A84" s="2" t="s">
        <v>1</v>
      </c>
      <c r="B84" s="3" t="s">
        <v>45</v>
      </c>
      <c r="C84" s="2" t="s">
        <v>98</v>
      </c>
      <c r="D84" s="3" t="s">
        <v>105</v>
      </c>
      <c r="E84" s="2" t="s">
        <v>120</v>
      </c>
      <c r="F84" s="3" t="s">
        <v>124</v>
      </c>
      <c r="G84" s="3" t="s">
        <v>45</v>
      </c>
      <c r="H84" s="3" t="s">
        <v>146</v>
      </c>
      <c r="I84" s="3" t="s">
        <v>164</v>
      </c>
      <c r="J84" s="3" t="s">
        <v>169</v>
      </c>
      <c r="K84" s="3" t="s">
        <v>178</v>
      </c>
      <c r="L84" s="2" t="s">
        <v>184</v>
      </c>
    </row>
    <row r="85" spans="2:12" ht="15">
      <c r="B85" s="3" t="s">
        <v>46</v>
      </c>
      <c r="C85" s="2" t="s">
        <v>99</v>
      </c>
      <c r="D85" s="3" t="s">
        <v>106</v>
      </c>
      <c r="E85" s="3" t="s">
        <v>116</v>
      </c>
      <c r="F85" s="3" t="s">
        <v>116</v>
      </c>
      <c r="G85" s="3" t="s">
        <v>46</v>
      </c>
      <c r="H85" s="3" t="s">
        <v>147</v>
      </c>
      <c r="I85" s="2" t="s">
        <v>153</v>
      </c>
      <c r="J85" s="3" t="s">
        <v>147</v>
      </c>
      <c r="K85" s="3" t="s">
        <v>179</v>
      </c>
      <c r="L85" s="2" t="s">
        <v>185</v>
      </c>
    </row>
    <row r="86" spans="2:12" ht="15">
      <c r="B86" s="3" t="s">
        <v>32</v>
      </c>
      <c r="C86" s="2" t="s">
        <v>95</v>
      </c>
      <c r="D86" s="3" t="s">
        <v>108</v>
      </c>
      <c r="E86" s="3" t="s">
        <v>117</v>
      </c>
      <c r="F86" s="3" t="s">
        <v>126</v>
      </c>
      <c r="G86" s="3" t="s">
        <v>132</v>
      </c>
      <c r="H86" s="3" t="s">
        <v>148</v>
      </c>
      <c r="I86" s="2" t="s">
        <v>167</v>
      </c>
      <c r="J86" s="3" t="s">
        <v>172</v>
      </c>
      <c r="K86" s="3" t="s">
        <v>180</v>
      </c>
      <c r="L86" s="2" t="s">
        <v>186</v>
      </c>
    </row>
    <row r="87" spans="1:12" ht="15">
      <c r="A87" s="2" t="s">
        <v>2</v>
      </c>
      <c r="B87" s="4">
        <f aca="true" t="shared" si="15" ref="B87:B100">$B10</f>
        <v>0</v>
      </c>
      <c r="C87" s="4">
        <f aca="true" t="shared" si="16" ref="C87:C100">$C10</f>
        <v>0</v>
      </c>
      <c r="D87" s="4"/>
      <c r="E87" s="4"/>
      <c r="F87" s="4">
        <f aca="true" t="shared" si="17" ref="F87:F100">$F10</f>
        <v>0</v>
      </c>
      <c r="G87" s="5">
        <f aca="true" t="shared" si="18" ref="G87:G100">(C87-B87)</f>
        <v>0</v>
      </c>
      <c r="H87" s="5" t="str">
        <f aca="true" t="shared" si="19" ref="H87:H100">IF(E87=0,"      -",(8.34*E87*C87)/(1-D87/100))</f>
        <v>      -</v>
      </c>
      <c r="I87" s="5">
        <f aca="true" t="shared" si="20" ref="I87:I100">(F87*G87)*8.34</f>
        <v>0</v>
      </c>
      <c r="J87" s="5" t="str">
        <f aca="true" t="shared" si="21" ref="J87:J100">IF(E87=0,"      -",H87*(1-L87/100)-I87)</f>
        <v>      -</v>
      </c>
      <c r="K87" s="5" t="str">
        <f aca="true" t="shared" si="22" ref="K87:K100">IF(E87=0,"    -",(J87/(8.34*B87)))</f>
        <v>    -</v>
      </c>
      <c r="L87" s="4">
        <f aca="true" t="shared" si="23" ref="L87:L100">$L10</f>
        <v>0</v>
      </c>
    </row>
    <row r="88" spans="1:18" ht="15">
      <c r="A88" s="2" t="s">
        <v>3</v>
      </c>
      <c r="B88" s="4">
        <f t="shared" si="15"/>
        <v>0</v>
      </c>
      <c r="C88" s="4">
        <f t="shared" si="16"/>
        <v>0</v>
      </c>
      <c r="D88" s="4"/>
      <c r="E88" s="4"/>
      <c r="F88" s="4">
        <f t="shared" si="17"/>
        <v>0</v>
      </c>
      <c r="G88" s="5">
        <f t="shared" si="18"/>
        <v>0</v>
      </c>
      <c r="H88" s="5" t="str">
        <f t="shared" si="19"/>
        <v>      -</v>
      </c>
      <c r="I88" s="5">
        <f t="shared" si="20"/>
        <v>0</v>
      </c>
      <c r="J88" s="5" t="str">
        <f t="shared" si="21"/>
        <v>      -</v>
      </c>
      <c r="K88" s="5" t="str">
        <f t="shared" si="22"/>
        <v>    -</v>
      </c>
      <c r="L88" s="4">
        <f t="shared" si="23"/>
        <v>0</v>
      </c>
      <c r="Q88" s="8"/>
      <c r="R88" s="6"/>
    </row>
    <row r="89" spans="1:18" ht="15">
      <c r="A89" s="2" t="s">
        <v>4</v>
      </c>
      <c r="B89" s="4">
        <f t="shared" si="15"/>
        <v>0</v>
      </c>
      <c r="C89" s="4">
        <f t="shared" si="16"/>
        <v>0</v>
      </c>
      <c r="D89" s="4"/>
      <c r="E89" s="4"/>
      <c r="F89" s="4">
        <f t="shared" si="17"/>
        <v>0</v>
      </c>
      <c r="G89" s="5">
        <f t="shared" si="18"/>
        <v>0</v>
      </c>
      <c r="H89" s="5" t="str">
        <f t="shared" si="19"/>
        <v>      -</v>
      </c>
      <c r="I89" s="5">
        <f t="shared" si="20"/>
        <v>0</v>
      </c>
      <c r="J89" s="5" t="str">
        <f t="shared" si="21"/>
        <v>      -</v>
      </c>
      <c r="K89" s="5" t="str">
        <f t="shared" si="22"/>
        <v>    -</v>
      </c>
      <c r="L89" s="4">
        <f t="shared" si="23"/>
        <v>0</v>
      </c>
      <c r="R89" s="6"/>
    </row>
    <row r="90" spans="1:18" ht="15">
      <c r="A90" s="2" t="s">
        <v>5</v>
      </c>
      <c r="B90" s="4">
        <f t="shared" si="15"/>
        <v>0</v>
      </c>
      <c r="C90" s="4">
        <f t="shared" si="16"/>
        <v>0</v>
      </c>
      <c r="D90" s="4"/>
      <c r="E90" s="4"/>
      <c r="F90" s="4">
        <f t="shared" si="17"/>
        <v>0</v>
      </c>
      <c r="G90" s="5">
        <f t="shared" si="18"/>
        <v>0</v>
      </c>
      <c r="H90" s="5" t="str">
        <f t="shared" si="19"/>
        <v>      -</v>
      </c>
      <c r="I90" s="5">
        <f t="shared" si="20"/>
        <v>0</v>
      </c>
      <c r="J90" s="5" t="str">
        <f t="shared" si="21"/>
        <v>      -</v>
      </c>
      <c r="K90" s="5" t="str">
        <f t="shared" si="22"/>
        <v>    -</v>
      </c>
      <c r="L90" s="4">
        <f t="shared" si="23"/>
        <v>0</v>
      </c>
      <c r="R90" s="6"/>
    </row>
    <row r="91" spans="1:18" ht="15">
      <c r="A91" s="2" t="s">
        <v>6</v>
      </c>
      <c r="B91" s="4">
        <f t="shared" si="15"/>
        <v>0</v>
      </c>
      <c r="C91" s="4">
        <f t="shared" si="16"/>
        <v>0</v>
      </c>
      <c r="D91" s="4"/>
      <c r="E91" s="4"/>
      <c r="F91" s="4">
        <f t="shared" si="17"/>
        <v>0</v>
      </c>
      <c r="G91" s="5">
        <f t="shared" si="18"/>
        <v>0</v>
      </c>
      <c r="H91" s="5" t="str">
        <f t="shared" si="19"/>
        <v>      -</v>
      </c>
      <c r="I91" s="5">
        <f t="shared" si="20"/>
        <v>0</v>
      </c>
      <c r="J91" s="5" t="str">
        <f t="shared" si="21"/>
        <v>      -</v>
      </c>
      <c r="K91" s="5" t="str">
        <f t="shared" si="22"/>
        <v>    -</v>
      </c>
      <c r="L91" s="4">
        <f t="shared" si="23"/>
        <v>0</v>
      </c>
      <c r="R91" s="6"/>
    </row>
    <row r="92" spans="1:18" ht="15">
      <c r="A92" s="2" t="s">
        <v>7</v>
      </c>
      <c r="B92" s="4">
        <f t="shared" si="15"/>
        <v>2.76</v>
      </c>
      <c r="C92" s="4">
        <f t="shared" si="16"/>
        <v>13.92</v>
      </c>
      <c r="D92" s="4">
        <v>21</v>
      </c>
      <c r="E92" s="4">
        <v>0.1</v>
      </c>
      <c r="F92" s="4">
        <f t="shared" si="17"/>
        <v>0.00079</v>
      </c>
      <c r="G92" s="5">
        <f t="shared" si="18"/>
        <v>11.16</v>
      </c>
      <c r="H92" s="5">
        <f t="shared" si="19"/>
        <v>14.695291139240508</v>
      </c>
      <c r="I92" s="5">
        <f t="shared" si="20"/>
        <v>0.073528776</v>
      </c>
      <c r="J92" s="5">
        <f t="shared" si="21"/>
        <v>11.682704135392408</v>
      </c>
      <c r="K92" s="5">
        <f t="shared" si="22"/>
        <v>0.507537627958173</v>
      </c>
      <c r="L92" s="4">
        <f t="shared" si="23"/>
        <v>20</v>
      </c>
      <c r="R92" s="6"/>
    </row>
    <row r="93" spans="1:18" ht="15">
      <c r="A93" s="2" t="s">
        <v>8</v>
      </c>
      <c r="B93" s="4">
        <f t="shared" si="15"/>
        <v>0</v>
      </c>
      <c r="C93" s="4">
        <f t="shared" si="16"/>
        <v>0</v>
      </c>
      <c r="D93" s="4"/>
      <c r="E93" s="4"/>
      <c r="F93" s="4">
        <f t="shared" si="17"/>
        <v>0</v>
      </c>
      <c r="G93" s="5">
        <f t="shared" si="18"/>
        <v>0</v>
      </c>
      <c r="H93" s="5" t="str">
        <f t="shared" si="19"/>
        <v>      -</v>
      </c>
      <c r="I93" s="5">
        <f t="shared" si="20"/>
        <v>0</v>
      </c>
      <c r="J93" s="5" t="str">
        <f t="shared" si="21"/>
        <v>      -</v>
      </c>
      <c r="K93" s="5" t="str">
        <f t="shared" si="22"/>
        <v>    -</v>
      </c>
      <c r="L93" s="4">
        <f t="shared" si="23"/>
        <v>0</v>
      </c>
      <c r="R93" s="6"/>
    </row>
    <row r="94" spans="1:18" ht="15">
      <c r="A94" s="2" t="s">
        <v>9</v>
      </c>
      <c r="B94" s="4">
        <f t="shared" si="15"/>
        <v>0</v>
      </c>
      <c r="C94" s="4">
        <f t="shared" si="16"/>
        <v>0</v>
      </c>
      <c r="D94" s="4"/>
      <c r="E94" s="4"/>
      <c r="F94" s="4">
        <f t="shared" si="17"/>
        <v>0</v>
      </c>
      <c r="G94" s="5">
        <f t="shared" si="18"/>
        <v>0</v>
      </c>
      <c r="H94" s="5" t="str">
        <f t="shared" si="19"/>
        <v>      -</v>
      </c>
      <c r="I94" s="5">
        <f t="shared" si="20"/>
        <v>0</v>
      </c>
      <c r="J94" s="5" t="str">
        <f t="shared" si="21"/>
        <v>      -</v>
      </c>
      <c r="K94" s="5" t="str">
        <f t="shared" si="22"/>
        <v>    -</v>
      </c>
      <c r="L94" s="4">
        <f t="shared" si="23"/>
        <v>0</v>
      </c>
      <c r="R94" s="6"/>
    </row>
    <row r="95" spans="1:18" ht="15">
      <c r="A95" s="2" t="s">
        <v>10</v>
      </c>
      <c r="B95" s="4">
        <f t="shared" si="15"/>
        <v>0</v>
      </c>
      <c r="C95" s="4">
        <f t="shared" si="16"/>
        <v>0</v>
      </c>
      <c r="D95" s="4"/>
      <c r="E95" s="4"/>
      <c r="F95" s="4">
        <f t="shared" si="17"/>
        <v>0</v>
      </c>
      <c r="G95" s="5">
        <f t="shared" si="18"/>
        <v>0</v>
      </c>
      <c r="H95" s="5" t="str">
        <f t="shared" si="19"/>
        <v>      -</v>
      </c>
      <c r="I95" s="5">
        <f t="shared" si="20"/>
        <v>0</v>
      </c>
      <c r="J95" s="5" t="str">
        <f t="shared" si="21"/>
        <v>      -</v>
      </c>
      <c r="K95" s="5" t="str">
        <f t="shared" si="22"/>
        <v>    -</v>
      </c>
      <c r="L95" s="4">
        <f t="shared" si="23"/>
        <v>0</v>
      </c>
      <c r="R95" s="6"/>
    </row>
    <row r="96" spans="1:18" ht="15">
      <c r="A96" s="2" t="s">
        <v>11</v>
      </c>
      <c r="B96" s="4">
        <f t="shared" si="15"/>
        <v>0</v>
      </c>
      <c r="C96" s="4">
        <f t="shared" si="16"/>
        <v>0</v>
      </c>
      <c r="D96" s="4"/>
      <c r="E96" s="4"/>
      <c r="F96" s="4">
        <f t="shared" si="17"/>
        <v>0</v>
      </c>
      <c r="G96" s="5">
        <f t="shared" si="18"/>
        <v>0</v>
      </c>
      <c r="H96" s="5" t="str">
        <f t="shared" si="19"/>
        <v>      -</v>
      </c>
      <c r="I96" s="5">
        <f t="shared" si="20"/>
        <v>0</v>
      </c>
      <c r="J96" s="5" t="str">
        <f t="shared" si="21"/>
        <v>      -</v>
      </c>
      <c r="K96" s="5" t="str">
        <f t="shared" si="22"/>
        <v>    -</v>
      </c>
      <c r="L96" s="4">
        <f t="shared" si="23"/>
        <v>0</v>
      </c>
      <c r="R96" s="6"/>
    </row>
    <row r="97" spans="1:18" ht="15">
      <c r="A97" s="2" t="s">
        <v>12</v>
      </c>
      <c r="B97" s="4">
        <f t="shared" si="15"/>
        <v>0</v>
      </c>
      <c r="C97" s="4">
        <f t="shared" si="16"/>
        <v>0</v>
      </c>
      <c r="D97" s="4"/>
      <c r="E97" s="4"/>
      <c r="F97" s="4">
        <f t="shared" si="17"/>
        <v>0</v>
      </c>
      <c r="G97" s="5">
        <f t="shared" si="18"/>
        <v>0</v>
      </c>
      <c r="H97" s="5" t="str">
        <f t="shared" si="19"/>
        <v>      -</v>
      </c>
      <c r="I97" s="5">
        <f t="shared" si="20"/>
        <v>0</v>
      </c>
      <c r="J97" s="5" t="str">
        <f t="shared" si="21"/>
        <v>      -</v>
      </c>
      <c r="K97" s="5" t="str">
        <f t="shared" si="22"/>
        <v>    -</v>
      </c>
      <c r="L97" s="4">
        <f t="shared" si="23"/>
        <v>0</v>
      </c>
      <c r="R97" s="6"/>
    </row>
    <row r="98" spans="1:18" ht="15">
      <c r="A98" s="2" t="s">
        <v>13</v>
      </c>
      <c r="B98" s="4">
        <f t="shared" si="15"/>
        <v>0</v>
      </c>
      <c r="C98" s="4">
        <f t="shared" si="16"/>
        <v>0</v>
      </c>
      <c r="D98" s="4"/>
      <c r="E98" s="4"/>
      <c r="F98" s="4">
        <f t="shared" si="17"/>
        <v>0</v>
      </c>
      <c r="G98" s="5">
        <f t="shared" si="18"/>
        <v>0</v>
      </c>
      <c r="H98" s="5" t="str">
        <f t="shared" si="19"/>
        <v>      -</v>
      </c>
      <c r="I98" s="5">
        <f t="shared" si="20"/>
        <v>0</v>
      </c>
      <c r="J98" s="5" t="str">
        <f t="shared" si="21"/>
        <v>      -</v>
      </c>
      <c r="K98" s="5" t="str">
        <f t="shared" si="22"/>
        <v>    -</v>
      </c>
      <c r="L98" s="4">
        <f t="shared" si="23"/>
        <v>0</v>
      </c>
      <c r="R98" s="6"/>
    </row>
    <row r="99" spans="1:18" ht="15">
      <c r="A99" s="2" t="s">
        <v>14</v>
      </c>
      <c r="B99" s="4">
        <f t="shared" si="15"/>
        <v>0</v>
      </c>
      <c r="C99" s="4">
        <f t="shared" si="16"/>
        <v>0</v>
      </c>
      <c r="D99" s="4"/>
      <c r="E99" s="4"/>
      <c r="F99" s="4">
        <f t="shared" si="17"/>
        <v>0</v>
      </c>
      <c r="G99" s="5">
        <f t="shared" si="18"/>
        <v>0</v>
      </c>
      <c r="H99" s="5" t="str">
        <f t="shared" si="19"/>
        <v>      -</v>
      </c>
      <c r="I99" s="5">
        <f t="shared" si="20"/>
        <v>0</v>
      </c>
      <c r="J99" s="5" t="str">
        <f t="shared" si="21"/>
        <v>      -</v>
      </c>
      <c r="K99" s="5" t="str">
        <f t="shared" si="22"/>
        <v>    -</v>
      </c>
      <c r="L99" s="4">
        <f t="shared" si="23"/>
        <v>0</v>
      </c>
      <c r="R99" s="6"/>
    </row>
    <row r="100" spans="1:18" ht="15">
      <c r="A100" s="2" t="s">
        <v>15</v>
      </c>
      <c r="B100" s="4">
        <f t="shared" si="15"/>
        <v>0</v>
      </c>
      <c r="C100" s="4">
        <f t="shared" si="16"/>
        <v>0</v>
      </c>
      <c r="D100" s="4"/>
      <c r="E100" s="4"/>
      <c r="F100" s="4">
        <f t="shared" si="17"/>
        <v>0</v>
      </c>
      <c r="G100" s="5">
        <f t="shared" si="18"/>
        <v>0</v>
      </c>
      <c r="H100" s="5" t="str">
        <f t="shared" si="19"/>
        <v>      -</v>
      </c>
      <c r="I100" s="5">
        <f t="shared" si="20"/>
        <v>0</v>
      </c>
      <c r="J100" s="5" t="str">
        <f t="shared" si="21"/>
        <v>      -</v>
      </c>
      <c r="K100" s="5" t="str">
        <f t="shared" si="22"/>
        <v>    -</v>
      </c>
      <c r="L100" s="4">
        <f t="shared" si="23"/>
        <v>0</v>
      </c>
      <c r="R100" s="6"/>
    </row>
    <row r="101" spans="1:2" ht="15">
      <c r="A101" s="2" t="s">
        <v>16</v>
      </c>
      <c r="B101" s="7" t="s">
        <v>47</v>
      </c>
    </row>
    <row r="102" spans="1:2" ht="15">
      <c r="A102" s="2" t="s">
        <v>17</v>
      </c>
      <c r="B102" s="7" t="s">
        <v>48</v>
      </c>
    </row>
    <row r="103" spans="1:2" ht="15">
      <c r="A103" s="2" t="s">
        <v>31</v>
      </c>
      <c r="B103" s="7" t="s">
        <v>65</v>
      </c>
    </row>
    <row r="104" spans="1:2" ht="15">
      <c r="A104" s="2" t="s">
        <v>19</v>
      </c>
      <c r="B104" s="7" t="s">
        <v>66</v>
      </c>
    </row>
    <row r="105" spans="1:2" ht="15">
      <c r="A105" s="2" t="s">
        <v>20</v>
      </c>
      <c r="B105" s="7" t="s">
        <v>51</v>
      </c>
    </row>
    <row r="106" spans="1:2" ht="15">
      <c r="A106" s="2" t="s">
        <v>21</v>
      </c>
      <c r="B106" s="7" t="s">
        <v>52</v>
      </c>
    </row>
    <row r="107" spans="1:2" ht="15">
      <c r="A107" s="2" t="s">
        <v>22</v>
      </c>
      <c r="B107" s="7" t="s">
        <v>53</v>
      </c>
    </row>
    <row r="108" spans="1:2" ht="15">
      <c r="A108" s="2" t="s">
        <v>23</v>
      </c>
      <c r="B108" s="7" t="s">
        <v>54</v>
      </c>
    </row>
    <row r="109" spans="1:2" ht="15">
      <c r="A109" s="2" t="s">
        <v>24</v>
      </c>
      <c r="B109" s="7" t="s">
        <v>55</v>
      </c>
    </row>
    <row r="110" spans="1:2" ht="15">
      <c r="A110" s="2" t="s">
        <v>25</v>
      </c>
      <c r="B110" s="2" t="s">
        <v>56</v>
      </c>
    </row>
    <row r="111" spans="1:2" ht="15">
      <c r="A111" s="2" t="s">
        <v>26</v>
      </c>
      <c r="B111" s="2" t="s">
        <v>57</v>
      </c>
    </row>
    <row r="112" spans="1:2" ht="15">
      <c r="A112" s="2" t="s">
        <v>27</v>
      </c>
      <c r="B112" s="2" t="s">
        <v>58</v>
      </c>
    </row>
    <row r="113" spans="1:2" ht="15">
      <c r="A113" s="2" t="s">
        <v>28</v>
      </c>
      <c r="B113" s="2" t="s">
        <v>59</v>
      </c>
    </row>
    <row r="114" spans="1:2" ht="15">
      <c r="A114" s="2" t="s">
        <v>29</v>
      </c>
      <c r="B114" s="2" t="s">
        <v>67</v>
      </c>
    </row>
    <row r="116" spans="1:2" ht="15">
      <c r="A116" s="5" t="s">
        <v>30</v>
      </c>
      <c r="B116" s="6"/>
    </row>
    <row r="117" ht="15">
      <c r="D117" s="2" t="s">
        <v>0</v>
      </c>
    </row>
    <row r="118" spans="1:10" ht="15">
      <c r="A118" s="2" t="s">
        <v>0</v>
      </c>
      <c r="F118" s="2" t="s">
        <v>0</v>
      </c>
      <c r="G118" s="2" t="s">
        <v>130</v>
      </c>
      <c r="H118" s="2" t="s">
        <v>155</v>
      </c>
      <c r="J118" s="2" t="s">
        <v>171</v>
      </c>
    </row>
    <row r="119" ht="15">
      <c r="B119" s="2" t="s">
        <v>68</v>
      </c>
    </row>
    <row r="120" spans="2:12" ht="15">
      <c r="B120" s="6"/>
      <c r="L120" s="8"/>
    </row>
    <row r="121" spans="2:10" ht="15">
      <c r="B121" s="7" t="s">
        <v>62</v>
      </c>
      <c r="H121" s="2" t="s">
        <v>150</v>
      </c>
      <c r="J121" s="2" t="s">
        <v>173</v>
      </c>
    </row>
    <row r="122" ht="15">
      <c r="B122" s="6"/>
    </row>
    <row r="123" spans="2:12" ht="15">
      <c r="B123" s="3" t="s">
        <v>44</v>
      </c>
      <c r="C123" s="3" t="s">
        <v>94</v>
      </c>
      <c r="D123" s="3" t="s">
        <v>104</v>
      </c>
      <c r="E123" s="2" t="s">
        <v>121</v>
      </c>
      <c r="F123" s="3" t="s">
        <v>127</v>
      </c>
      <c r="G123" s="2" t="s">
        <v>131</v>
      </c>
      <c r="H123" s="3" t="s">
        <v>145</v>
      </c>
      <c r="I123" s="3" t="s">
        <v>163</v>
      </c>
      <c r="J123" s="2" t="s">
        <v>174</v>
      </c>
      <c r="K123" s="3" t="s">
        <v>177</v>
      </c>
      <c r="L123" s="2" t="s">
        <v>183</v>
      </c>
    </row>
    <row r="124" spans="1:12" ht="15">
      <c r="A124" s="2" t="s">
        <v>1</v>
      </c>
      <c r="B124" s="3" t="s">
        <v>45</v>
      </c>
      <c r="C124" s="3" t="s">
        <v>45</v>
      </c>
      <c r="D124" s="3" t="s">
        <v>105</v>
      </c>
      <c r="E124" s="2" t="s">
        <v>120</v>
      </c>
      <c r="F124" s="3" t="s">
        <v>124</v>
      </c>
      <c r="G124" s="3" t="s">
        <v>45</v>
      </c>
      <c r="H124" s="3" t="s">
        <v>146</v>
      </c>
      <c r="I124" s="3" t="s">
        <v>164</v>
      </c>
      <c r="J124" s="3" t="s">
        <v>169</v>
      </c>
      <c r="K124" s="3" t="s">
        <v>178</v>
      </c>
      <c r="L124" s="2" t="s">
        <v>184</v>
      </c>
    </row>
    <row r="125" spans="2:12" ht="15">
      <c r="B125" s="3" t="s">
        <v>46</v>
      </c>
      <c r="C125" s="3" t="s">
        <v>46</v>
      </c>
      <c r="D125" s="3" t="s">
        <v>106</v>
      </c>
      <c r="E125" s="3" t="s">
        <v>116</v>
      </c>
      <c r="F125" s="3" t="s">
        <v>116</v>
      </c>
      <c r="G125" s="3" t="s">
        <v>46</v>
      </c>
      <c r="H125" s="3" t="s">
        <v>147</v>
      </c>
      <c r="I125" s="3" t="s">
        <v>147</v>
      </c>
      <c r="J125" s="3" t="s">
        <v>147</v>
      </c>
      <c r="K125" s="3" t="s">
        <v>116</v>
      </c>
      <c r="L125" s="2" t="s">
        <v>185</v>
      </c>
    </row>
    <row r="126" spans="2:12" ht="15">
      <c r="B126" s="3" t="s">
        <v>32</v>
      </c>
      <c r="C126" s="3" t="s">
        <v>95</v>
      </c>
      <c r="D126" s="3" t="s">
        <v>109</v>
      </c>
      <c r="E126" s="3" t="s">
        <v>117</v>
      </c>
      <c r="F126" s="3" t="s">
        <v>126</v>
      </c>
      <c r="G126" s="3" t="s">
        <v>132</v>
      </c>
      <c r="H126" s="3" t="s">
        <v>148</v>
      </c>
      <c r="I126" s="3" t="s">
        <v>166</v>
      </c>
      <c r="J126" s="3" t="s">
        <v>172</v>
      </c>
      <c r="K126" s="3" t="s">
        <v>181</v>
      </c>
      <c r="L126" s="2" t="s">
        <v>186</v>
      </c>
    </row>
    <row r="127" spans="1:15" ht="15">
      <c r="A127" s="2" t="s">
        <v>2</v>
      </c>
      <c r="B127" s="4">
        <f aca="true" t="shared" si="24" ref="B127:B140">$B10</f>
        <v>0</v>
      </c>
      <c r="C127" s="4">
        <f aca="true" t="shared" si="25" ref="C127:C140">$C10</f>
        <v>0</v>
      </c>
      <c r="D127" s="4"/>
      <c r="E127" s="4"/>
      <c r="F127" s="4">
        <f aca="true" t="shared" si="26" ref="F127:F140">$F10</f>
        <v>0</v>
      </c>
      <c r="G127" s="5">
        <f aca="true" t="shared" si="27" ref="G127:G140">(C127-B127)</f>
        <v>0</v>
      </c>
      <c r="H127" s="5" t="str">
        <f aca="true" t="shared" si="28" ref="H127:H140">IF(E127=0,"      -",(8.34*E127*C127)/(1-D127/100))</f>
        <v>      -</v>
      </c>
      <c r="I127" s="5">
        <f aca="true" t="shared" si="29" ref="I127:I140">(G127*F127)*8.34</f>
        <v>0</v>
      </c>
      <c r="J127" s="5" t="str">
        <f aca="true" t="shared" si="30" ref="J127:J140">IF(E127=0,"      -",H127*(1-L127/100)-I127)</f>
        <v>      -</v>
      </c>
      <c r="K127" s="5" t="str">
        <f aca="true" t="shared" si="31" ref="K127:K140">IF(E127=0,"    -",(J127/(8.34*B127)))</f>
        <v>    -</v>
      </c>
      <c r="L127" s="4">
        <f aca="true" t="shared" si="32" ref="L127:L140">$L10</f>
        <v>0</v>
      </c>
      <c r="O127" s="6"/>
    </row>
    <row r="128" spans="1:15" ht="15">
      <c r="A128" s="2" t="s">
        <v>3</v>
      </c>
      <c r="B128" s="4">
        <f t="shared" si="24"/>
        <v>0</v>
      </c>
      <c r="C128" s="4">
        <f t="shared" si="25"/>
        <v>0</v>
      </c>
      <c r="D128" s="4"/>
      <c r="E128" s="4"/>
      <c r="F128" s="4">
        <f t="shared" si="26"/>
        <v>0</v>
      </c>
      <c r="G128" s="5">
        <f t="shared" si="27"/>
        <v>0</v>
      </c>
      <c r="H128" s="5" t="str">
        <f t="shared" si="28"/>
        <v>      -</v>
      </c>
      <c r="I128" s="5">
        <f t="shared" si="29"/>
        <v>0</v>
      </c>
      <c r="J128" s="5" t="str">
        <f t="shared" si="30"/>
        <v>      -</v>
      </c>
      <c r="K128" s="5" t="str">
        <f t="shared" si="31"/>
        <v>    -</v>
      </c>
      <c r="L128" s="4">
        <f t="shared" si="32"/>
        <v>0</v>
      </c>
      <c r="O128" s="6"/>
    </row>
    <row r="129" spans="1:15" ht="15">
      <c r="A129" s="2" t="s">
        <v>4</v>
      </c>
      <c r="B129" s="4">
        <f t="shared" si="24"/>
        <v>0</v>
      </c>
      <c r="C129" s="4">
        <f t="shared" si="25"/>
        <v>0</v>
      </c>
      <c r="D129" s="4"/>
      <c r="E129" s="4"/>
      <c r="F129" s="4">
        <f t="shared" si="26"/>
        <v>0</v>
      </c>
      <c r="G129" s="5">
        <f t="shared" si="27"/>
        <v>0</v>
      </c>
      <c r="H129" s="5" t="str">
        <f t="shared" si="28"/>
        <v>      -</v>
      </c>
      <c r="I129" s="5">
        <f t="shared" si="29"/>
        <v>0</v>
      </c>
      <c r="J129" s="5" t="str">
        <f t="shared" si="30"/>
        <v>      -</v>
      </c>
      <c r="K129" s="5" t="str">
        <f t="shared" si="31"/>
        <v>    -</v>
      </c>
      <c r="L129" s="4">
        <f t="shared" si="32"/>
        <v>0</v>
      </c>
      <c r="O129" s="6"/>
    </row>
    <row r="130" spans="1:15" ht="15">
      <c r="A130" s="2" t="s">
        <v>5</v>
      </c>
      <c r="B130" s="4">
        <f t="shared" si="24"/>
        <v>0</v>
      </c>
      <c r="C130" s="4">
        <f t="shared" si="25"/>
        <v>0</v>
      </c>
      <c r="D130" s="4"/>
      <c r="E130" s="4"/>
      <c r="F130" s="4">
        <f t="shared" si="26"/>
        <v>0</v>
      </c>
      <c r="G130" s="5">
        <f t="shared" si="27"/>
        <v>0</v>
      </c>
      <c r="H130" s="5" t="str">
        <f t="shared" si="28"/>
        <v>      -</v>
      </c>
      <c r="I130" s="5">
        <f t="shared" si="29"/>
        <v>0</v>
      </c>
      <c r="J130" s="5" t="str">
        <f t="shared" si="30"/>
        <v>      -</v>
      </c>
      <c r="K130" s="5" t="str">
        <f t="shared" si="31"/>
        <v>    -</v>
      </c>
      <c r="L130" s="4">
        <f t="shared" si="32"/>
        <v>0</v>
      </c>
      <c r="O130" s="6"/>
    </row>
    <row r="131" spans="1:15" ht="15">
      <c r="A131" s="2" t="s">
        <v>6</v>
      </c>
      <c r="B131" s="4">
        <f t="shared" si="24"/>
        <v>0</v>
      </c>
      <c r="C131" s="4">
        <f t="shared" si="25"/>
        <v>0</v>
      </c>
      <c r="D131" s="4"/>
      <c r="E131" s="4"/>
      <c r="F131" s="4">
        <f t="shared" si="26"/>
        <v>0</v>
      </c>
      <c r="G131" s="5">
        <f t="shared" si="27"/>
        <v>0</v>
      </c>
      <c r="H131" s="5" t="str">
        <f t="shared" si="28"/>
        <v>      -</v>
      </c>
      <c r="I131" s="5">
        <f t="shared" si="29"/>
        <v>0</v>
      </c>
      <c r="J131" s="5" t="str">
        <f t="shared" si="30"/>
        <v>      -</v>
      </c>
      <c r="K131" s="5" t="str">
        <f t="shared" si="31"/>
        <v>    -</v>
      </c>
      <c r="L131" s="4">
        <f t="shared" si="32"/>
        <v>0</v>
      </c>
      <c r="O131" s="6"/>
    </row>
    <row r="132" spans="1:15" ht="15">
      <c r="A132" s="2" t="s">
        <v>7</v>
      </c>
      <c r="B132" s="4">
        <f t="shared" si="24"/>
        <v>2.76</v>
      </c>
      <c r="C132" s="4">
        <f t="shared" si="25"/>
        <v>13.92</v>
      </c>
      <c r="D132" s="4">
        <v>21</v>
      </c>
      <c r="E132" s="4">
        <v>0.34</v>
      </c>
      <c r="F132" s="4">
        <f t="shared" si="26"/>
        <v>0.00079</v>
      </c>
      <c r="G132" s="5">
        <f t="shared" si="27"/>
        <v>11.16</v>
      </c>
      <c r="H132" s="5">
        <f t="shared" si="28"/>
        <v>49.963989873417724</v>
      </c>
      <c r="I132" s="5">
        <f t="shared" si="29"/>
        <v>0.073528776</v>
      </c>
      <c r="J132" s="5">
        <f t="shared" si="30"/>
        <v>39.89766312273418</v>
      </c>
      <c r="K132" s="5">
        <f t="shared" si="31"/>
        <v>1.7332943698403966</v>
      </c>
      <c r="L132" s="4">
        <f t="shared" si="32"/>
        <v>20</v>
      </c>
      <c r="O132" s="6"/>
    </row>
    <row r="133" spans="1:15" ht="15">
      <c r="A133" s="2" t="s">
        <v>8</v>
      </c>
      <c r="B133" s="4">
        <f t="shared" si="24"/>
        <v>0</v>
      </c>
      <c r="C133" s="4">
        <f t="shared" si="25"/>
        <v>0</v>
      </c>
      <c r="D133" s="4"/>
      <c r="E133" s="4"/>
      <c r="F133" s="4">
        <f t="shared" si="26"/>
        <v>0</v>
      </c>
      <c r="G133" s="5">
        <f t="shared" si="27"/>
        <v>0</v>
      </c>
      <c r="H133" s="5" t="str">
        <f t="shared" si="28"/>
        <v>      -</v>
      </c>
      <c r="I133" s="5">
        <f t="shared" si="29"/>
        <v>0</v>
      </c>
      <c r="J133" s="5" t="str">
        <f t="shared" si="30"/>
        <v>      -</v>
      </c>
      <c r="K133" s="5" t="str">
        <f t="shared" si="31"/>
        <v>    -</v>
      </c>
      <c r="L133" s="4">
        <f t="shared" si="32"/>
        <v>0</v>
      </c>
      <c r="O133" s="6"/>
    </row>
    <row r="134" spans="1:15" ht="15">
      <c r="A134" s="2" t="s">
        <v>9</v>
      </c>
      <c r="B134" s="4">
        <f t="shared" si="24"/>
        <v>0</v>
      </c>
      <c r="C134" s="4">
        <f t="shared" si="25"/>
        <v>0</v>
      </c>
      <c r="D134" s="4"/>
      <c r="E134" s="4"/>
      <c r="F134" s="4">
        <f t="shared" si="26"/>
        <v>0</v>
      </c>
      <c r="G134" s="5">
        <f t="shared" si="27"/>
        <v>0</v>
      </c>
      <c r="H134" s="5" t="str">
        <f t="shared" si="28"/>
        <v>      -</v>
      </c>
      <c r="I134" s="5">
        <f t="shared" si="29"/>
        <v>0</v>
      </c>
      <c r="J134" s="5" t="str">
        <f t="shared" si="30"/>
        <v>      -</v>
      </c>
      <c r="K134" s="5" t="str">
        <f t="shared" si="31"/>
        <v>    -</v>
      </c>
      <c r="L134" s="4">
        <f t="shared" si="32"/>
        <v>0</v>
      </c>
      <c r="O134" s="6"/>
    </row>
    <row r="135" spans="1:15" ht="15">
      <c r="A135" s="2" t="s">
        <v>10</v>
      </c>
      <c r="B135" s="4">
        <f t="shared" si="24"/>
        <v>0</v>
      </c>
      <c r="C135" s="4">
        <f t="shared" si="25"/>
        <v>0</v>
      </c>
      <c r="D135" s="4"/>
      <c r="E135" s="4"/>
      <c r="F135" s="4">
        <f t="shared" si="26"/>
        <v>0</v>
      </c>
      <c r="G135" s="5">
        <f t="shared" si="27"/>
        <v>0</v>
      </c>
      <c r="H135" s="5" t="str">
        <f t="shared" si="28"/>
        <v>      -</v>
      </c>
      <c r="I135" s="5">
        <f t="shared" si="29"/>
        <v>0</v>
      </c>
      <c r="J135" s="5" t="str">
        <f t="shared" si="30"/>
        <v>      -</v>
      </c>
      <c r="K135" s="5" t="str">
        <f t="shared" si="31"/>
        <v>    -</v>
      </c>
      <c r="L135" s="4">
        <f t="shared" si="32"/>
        <v>0</v>
      </c>
      <c r="O135" s="6"/>
    </row>
    <row r="136" spans="1:15" ht="15">
      <c r="A136" s="2" t="s">
        <v>11</v>
      </c>
      <c r="B136" s="4">
        <f t="shared" si="24"/>
        <v>0</v>
      </c>
      <c r="C136" s="4">
        <f t="shared" si="25"/>
        <v>0</v>
      </c>
      <c r="D136" s="4"/>
      <c r="E136" s="4"/>
      <c r="F136" s="4">
        <f t="shared" si="26"/>
        <v>0</v>
      </c>
      <c r="G136" s="5">
        <f t="shared" si="27"/>
        <v>0</v>
      </c>
      <c r="H136" s="5" t="str">
        <f t="shared" si="28"/>
        <v>      -</v>
      </c>
      <c r="I136" s="5">
        <f t="shared" si="29"/>
        <v>0</v>
      </c>
      <c r="J136" s="5" t="str">
        <f t="shared" si="30"/>
        <v>      -</v>
      </c>
      <c r="K136" s="5" t="str">
        <f t="shared" si="31"/>
        <v>    -</v>
      </c>
      <c r="L136" s="4">
        <f t="shared" si="32"/>
        <v>0</v>
      </c>
      <c r="O136" s="6"/>
    </row>
    <row r="137" spans="1:15" ht="15">
      <c r="A137" s="2" t="s">
        <v>12</v>
      </c>
      <c r="B137" s="4">
        <f t="shared" si="24"/>
        <v>0</v>
      </c>
      <c r="C137" s="4">
        <f t="shared" si="25"/>
        <v>0</v>
      </c>
      <c r="D137" s="4"/>
      <c r="E137" s="4"/>
      <c r="F137" s="4">
        <f t="shared" si="26"/>
        <v>0</v>
      </c>
      <c r="G137" s="5">
        <f t="shared" si="27"/>
        <v>0</v>
      </c>
      <c r="H137" s="5" t="str">
        <f t="shared" si="28"/>
        <v>      -</v>
      </c>
      <c r="I137" s="5">
        <f t="shared" si="29"/>
        <v>0</v>
      </c>
      <c r="J137" s="5" t="str">
        <f t="shared" si="30"/>
        <v>      -</v>
      </c>
      <c r="K137" s="5" t="str">
        <f t="shared" si="31"/>
        <v>    -</v>
      </c>
      <c r="L137" s="4">
        <f t="shared" si="32"/>
        <v>0</v>
      </c>
      <c r="O137" s="6"/>
    </row>
    <row r="138" spans="1:15" ht="15">
      <c r="A138" s="2" t="s">
        <v>13</v>
      </c>
      <c r="B138" s="4">
        <f t="shared" si="24"/>
        <v>0</v>
      </c>
      <c r="C138" s="4">
        <f t="shared" si="25"/>
        <v>0</v>
      </c>
      <c r="D138" s="4"/>
      <c r="E138" s="4"/>
      <c r="F138" s="4">
        <f t="shared" si="26"/>
        <v>0</v>
      </c>
      <c r="G138" s="5">
        <f t="shared" si="27"/>
        <v>0</v>
      </c>
      <c r="H138" s="5" t="str">
        <f t="shared" si="28"/>
        <v>      -</v>
      </c>
      <c r="I138" s="5">
        <f t="shared" si="29"/>
        <v>0</v>
      </c>
      <c r="J138" s="5" t="str">
        <f t="shared" si="30"/>
        <v>      -</v>
      </c>
      <c r="K138" s="5" t="str">
        <f t="shared" si="31"/>
        <v>    -</v>
      </c>
      <c r="L138" s="4">
        <f t="shared" si="32"/>
        <v>0</v>
      </c>
      <c r="O138" s="6"/>
    </row>
    <row r="139" spans="1:15" ht="15">
      <c r="A139" s="2" t="s">
        <v>14</v>
      </c>
      <c r="B139" s="4">
        <f t="shared" si="24"/>
        <v>0</v>
      </c>
      <c r="C139" s="4">
        <f t="shared" si="25"/>
        <v>0</v>
      </c>
      <c r="D139" s="4"/>
      <c r="E139" s="4"/>
      <c r="F139" s="4">
        <f t="shared" si="26"/>
        <v>0</v>
      </c>
      <c r="G139" s="5">
        <f t="shared" si="27"/>
        <v>0</v>
      </c>
      <c r="H139" s="5" t="str">
        <f t="shared" si="28"/>
        <v>      -</v>
      </c>
      <c r="I139" s="5">
        <f t="shared" si="29"/>
        <v>0</v>
      </c>
      <c r="J139" s="5" t="str">
        <f t="shared" si="30"/>
        <v>      -</v>
      </c>
      <c r="K139" s="5" t="str">
        <f t="shared" si="31"/>
        <v>    -</v>
      </c>
      <c r="L139" s="4">
        <f t="shared" si="32"/>
        <v>0</v>
      </c>
      <c r="O139" s="6"/>
    </row>
    <row r="140" spans="1:17" ht="15">
      <c r="A140" s="2" t="s">
        <v>15</v>
      </c>
      <c r="B140" s="4">
        <f t="shared" si="24"/>
        <v>0</v>
      </c>
      <c r="C140" s="4">
        <f t="shared" si="25"/>
        <v>0</v>
      </c>
      <c r="D140" s="4"/>
      <c r="E140" s="4"/>
      <c r="F140" s="4">
        <f t="shared" si="26"/>
        <v>0</v>
      </c>
      <c r="G140" s="5">
        <f t="shared" si="27"/>
        <v>0</v>
      </c>
      <c r="H140" s="5" t="str">
        <f t="shared" si="28"/>
        <v>      -</v>
      </c>
      <c r="I140" s="5">
        <f t="shared" si="29"/>
        <v>0</v>
      </c>
      <c r="J140" s="5" t="str">
        <f t="shared" si="30"/>
        <v>      -</v>
      </c>
      <c r="K140" s="5" t="str">
        <f t="shared" si="31"/>
        <v>    -</v>
      </c>
      <c r="L140" s="4">
        <f t="shared" si="32"/>
        <v>0</v>
      </c>
      <c r="Q140" s="6"/>
    </row>
    <row r="141" spans="1:2" ht="15">
      <c r="A141" s="2" t="s">
        <v>32</v>
      </c>
      <c r="B141" s="7" t="s">
        <v>47</v>
      </c>
    </row>
    <row r="142" spans="1:2" ht="15">
      <c r="A142" s="2" t="s">
        <v>17</v>
      </c>
      <c r="B142" s="7" t="s">
        <v>48</v>
      </c>
    </row>
    <row r="143" spans="1:2" ht="15">
      <c r="A143" s="2" t="s">
        <v>33</v>
      </c>
      <c r="B143" s="7" t="s">
        <v>69</v>
      </c>
    </row>
    <row r="144" spans="1:2" ht="15">
      <c r="A144" s="2" t="s">
        <v>19</v>
      </c>
      <c r="B144" s="7" t="s">
        <v>70</v>
      </c>
    </row>
    <row r="145" spans="1:2" ht="15">
      <c r="A145" s="2" t="s">
        <v>20</v>
      </c>
      <c r="B145" s="7" t="s">
        <v>51</v>
      </c>
    </row>
    <row r="146" spans="1:2" ht="15">
      <c r="A146" s="2" t="s">
        <v>21</v>
      </c>
      <c r="B146" s="7" t="s">
        <v>52</v>
      </c>
    </row>
    <row r="147" spans="1:2" ht="15">
      <c r="A147" s="2" t="s">
        <v>22</v>
      </c>
      <c r="B147" s="7" t="s">
        <v>53</v>
      </c>
    </row>
    <row r="148" spans="1:2" ht="15">
      <c r="A148" s="2" t="s">
        <v>23</v>
      </c>
      <c r="B148" s="7" t="s">
        <v>54</v>
      </c>
    </row>
    <row r="149" spans="1:2" ht="15">
      <c r="A149" s="2" t="s">
        <v>24</v>
      </c>
      <c r="B149" s="7" t="s">
        <v>55</v>
      </c>
    </row>
    <row r="150" spans="1:2" ht="15">
      <c r="A150" s="2" t="s">
        <v>25</v>
      </c>
      <c r="B150" s="2" t="s">
        <v>56</v>
      </c>
    </row>
    <row r="151" spans="1:2" ht="15">
      <c r="A151" s="2" t="s">
        <v>26</v>
      </c>
      <c r="B151" s="2" t="s">
        <v>57</v>
      </c>
    </row>
    <row r="152" spans="1:2" ht="15">
      <c r="A152" s="2" t="s">
        <v>27</v>
      </c>
      <c r="B152" s="2" t="s">
        <v>58</v>
      </c>
    </row>
    <row r="153" spans="1:2" ht="15">
      <c r="A153" s="2" t="s">
        <v>28</v>
      </c>
      <c r="B153" s="2" t="s">
        <v>59</v>
      </c>
    </row>
    <row r="154" spans="1:2" ht="15">
      <c r="A154" s="2" t="s">
        <v>29</v>
      </c>
      <c r="B154" s="2" t="s">
        <v>71</v>
      </c>
    </row>
    <row r="156" spans="1:2" ht="15">
      <c r="A156" s="5" t="s">
        <v>30</v>
      </c>
      <c r="B156" s="6"/>
    </row>
    <row r="157" ht="15">
      <c r="B157" s="6"/>
    </row>
    <row r="158" spans="1:10" ht="15">
      <c r="A158" s="2" t="s">
        <v>0</v>
      </c>
      <c r="F158" s="2" t="s">
        <v>42</v>
      </c>
      <c r="G158" s="2" t="s">
        <v>133</v>
      </c>
      <c r="H158" s="2" t="s">
        <v>156</v>
      </c>
      <c r="J158" s="2" t="s">
        <v>171</v>
      </c>
    </row>
    <row r="159" ht="15">
      <c r="B159" s="2" t="s">
        <v>72</v>
      </c>
    </row>
    <row r="160" spans="2:12" ht="15">
      <c r="B160" s="7" t="s">
        <v>62</v>
      </c>
      <c r="J160" s="2" t="s">
        <v>175</v>
      </c>
      <c r="L160" s="2" t="s">
        <v>173</v>
      </c>
    </row>
    <row r="162" spans="2:14" ht="15">
      <c r="B162" s="3" t="s">
        <v>44</v>
      </c>
      <c r="C162" s="3" t="s">
        <v>94</v>
      </c>
      <c r="D162" s="3" t="s">
        <v>110</v>
      </c>
      <c r="E162" s="3" t="s">
        <v>122</v>
      </c>
      <c r="F162" s="3" t="s">
        <v>104</v>
      </c>
      <c r="G162" s="3" t="s">
        <v>134</v>
      </c>
      <c r="H162" s="2" t="s">
        <v>157</v>
      </c>
      <c r="I162" s="2" t="s">
        <v>131</v>
      </c>
      <c r="J162" s="3" t="s">
        <v>145</v>
      </c>
      <c r="K162" s="3" t="s">
        <v>163</v>
      </c>
      <c r="L162" s="2" t="s">
        <v>174</v>
      </c>
      <c r="M162" s="3" t="s">
        <v>177</v>
      </c>
      <c r="N162" s="2" t="s">
        <v>188</v>
      </c>
    </row>
    <row r="163" spans="1:14" ht="15">
      <c r="A163" s="2" t="s">
        <v>1</v>
      </c>
      <c r="B163" s="3" t="s">
        <v>45</v>
      </c>
      <c r="C163" s="3" t="s">
        <v>45</v>
      </c>
      <c r="D163" s="3" t="s">
        <v>45</v>
      </c>
      <c r="E163" s="3" t="s">
        <v>123</v>
      </c>
      <c r="F163" s="3" t="s">
        <v>105</v>
      </c>
      <c r="G163" s="3" t="s">
        <v>135</v>
      </c>
      <c r="H163" s="3" t="s">
        <v>124</v>
      </c>
      <c r="I163" s="3" t="s">
        <v>45</v>
      </c>
      <c r="J163" s="3" t="s">
        <v>146</v>
      </c>
      <c r="K163" s="3" t="s">
        <v>164</v>
      </c>
      <c r="L163" s="3" t="s">
        <v>169</v>
      </c>
      <c r="M163" s="3" t="s">
        <v>178</v>
      </c>
      <c r="N163" s="2" t="s">
        <v>189</v>
      </c>
    </row>
    <row r="164" spans="2:14" ht="15">
      <c r="B164" s="3" t="s">
        <v>46</v>
      </c>
      <c r="C164" s="3" t="s">
        <v>46</v>
      </c>
      <c r="D164" s="3" t="s">
        <v>46</v>
      </c>
      <c r="E164" s="3" t="s">
        <v>106</v>
      </c>
      <c r="F164" s="3" t="s">
        <v>106</v>
      </c>
      <c r="G164" s="3" t="s">
        <v>136</v>
      </c>
      <c r="H164" s="3" t="s">
        <v>116</v>
      </c>
      <c r="I164" s="3" t="s">
        <v>46</v>
      </c>
      <c r="J164" s="3" t="s">
        <v>147</v>
      </c>
      <c r="K164" s="3" t="s">
        <v>147</v>
      </c>
      <c r="L164" s="2" t="s">
        <v>187</v>
      </c>
      <c r="M164" s="3" t="s">
        <v>116</v>
      </c>
      <c r="N164" s="2" t="s">
        <v>190</v>
      </c>
    </row>
    <row r="165" spans="2:14" ht="15">
      <c r="B165" s="3" t="s">
        <v>32</v>
      </c>
      <c r="C165" s="3" t="s">
        <v>95</v>
      </c>
      <c r="D165" s="3" t="s">
        <v>34</v>
      </c>
      <c r="E165" s="3" t="s">
        <v>35</v>
      </c>
      <c r="F165" s="3" t="s">
        <v>107</v>
      </c>
      <c r="G165" s="3" t="s">
        <v>137</v>
      </c>
      <c r="H165" s="3" t="s">
        <v>126</v>
      </c>
      <c r="I165" s="3" t="s">
        <v>132</v>
      </c>
      <c r="J165" s="3" t="s">
        <v>148</v>
      </c>
      <c r="K165" s="3" t="s">
        <v>166</v>
      </c>
      <c r="L165" s="3" t="s">
        <v>172</v>
      </c>
      <c r="M165" s="3" t="s">
        <v>181</v>
      </c>
      <c r="N165" s="2" t="s">
        <v>191</v>
      </c>
    </row>
    <row r="166" spans="1:14" ht="15">
      <c r="A166" s="2" t="s">
        <v>2</v>
      </c>
      <c r="B166" s="4">
        <f aca="true" t="shared" si="33" ref="B166:B179">$B10</f>
        <v>0</v>
      </c>
      <c r="C166" s="4">
        <f aca="true" t="shared" si="34" ref="C166:C179">$C10</f>
        <v>0</v>
      </c>
      <c r="D166" s="4"/>
      <c r="E166" s="4"/>
      <c r="F166" s="4">
        <f aca="true" t="shared" si="35" ref="F166:F179">$D10</f>
        <v>0</v>
      </c>
      <c r="G166" s="4"/>
      <c r="H166" s="4">
        <f aca="true" t="shared" si="36" ref="H166:H179">$F10</f>
        <v>0</v>
      </c>
      <c r="I166" s="5">
        <f aca="true" t="shared" si="37" ref="I166:I179">C166-B166</f>
        <v>0</v>
      </c>
      <c r="J166" s="5" t="str">
        <f aca="true" t="shared" si="38" ref="J166:J179">IF(G166=0,"      -",(8.34*G166*(E166/100)*D166)/(F166/100))</f>
        <v>      -</v>
      </c>
      <c r="K166" s="5">
        <f aca="true" t="shared" si="39" ref="K166:K179">(I166*H166)*8.34</f>
        <v>0</v>
      </c>
      <c r="L166" s="5" t="str">
        <f aca="true" t="shared" si="40" ref="L166:L179">IF(G166=0,"      -",J166*(1-N166/100)-K166)</f>
        <v>      -</v>
      </c>
      <c r="M166" s="5" t="str">
        <f aca="true" t="shared" si="41" ref="M166:M179">IF(G166=0,"     -",(L166/(8.34*B166)))</f>
        <v>     -</v>
      </c>
      <c r="N166" s="4">
        <f aca="true" t="shared" si="42" ref="N166:N179">$L10</f>
        <v>0</v>
      </c>
    </row>
    <row r="167" spans="1:18" ht="15">
      <c r="A167" s="2" t="s">
        <v>3</v>
      </c>
      <c r="B167" s="4">
        <f t="shared" si="33"/>
        <v>0</v>
      </c>
      <c r="C167" s="4">
        <f t="shared" si="34"/>
        <v>0</v>
      </c>
      <c r="D167" s="4"/>
      <c r="E167" s="4"/>
      <c r="F167" s="4">
        <f t="shared" si="35"/>
        <v>0</v>
      </c>
      <c r="G167" s="4"/>
      <c r="H167" s="4">
        <f t="shared" si="36"/>
        <v>0</v>
      </c>
      <c r="I167" s="5">
        <f t="shared" si="37"/>
        <v>0</v>
      </c>
      <c r="J167" s="5" t="str">
        <f t="shared" si="38"/>
        <v>      -</v>
      </c>
      <c r="K167" s="5">
        <f t="shared" si="39"/>
        <v>0</v>
      </c>
      <c r="L167" s="5" t="str">
        <f t="shared" si="40"/>
        <v>      -</v>
      </c>
      <c r="M167" s="5" t="str">
        <f t="shared" si="41"/>
        <v>     -</v>
      </c>
      <c r="N167" s="4">
        <f t="shared" si="42"/>
        <v>0</v>
      </c>
      <c r="R167" s="6"/>
    </row>
    <row r="168" spans="1:18" ht="15">
      <c r="A168" s="2" t="s">
        <v>4</v>
      </c>
      <c r="B168" s="4">
        <f t="shared" si="33"/>
        <v>0</v>
      </c>
      <c r="C168" s="4">
        <f t="shared" si="34"/>
        <v>0</v>
      </c>
      <c r="D168" s="4"/>
      <c r="E168" s="4"/>
      <c r="F168" s="4">
        <f t="shared" si="35"/>
        <v>0</v>
      </c>
      <c r="G168" s="4"/>
      <c r="H168" s="4">
        <f t="shared" si="36"/>
        <v>0</v>
      </c>
      <c r="I168" s="5">
        <f t="shared" si="37"/>
        <v>0</v>
      </c>
      <c r="J168" s="5" t="str">
        <f t="shared" si="38"/>
        <v>      -</v>
      </c>
      <c r="K168" s="5">
        <f t="shared" si="39"/>
        <v>0</v>
      </c>
      <c r="L168" s="5" t="str">
        <f t="shared" si="40"/>
        <v>      -</v>
      </c>
      <c r="M168" s="5" t="str">
        <f t="shared" si="41"/>
        <v>     -</v>
      </c>
      <c r="N168" s="4">
        <f t="shared" si="42"/>
        <v>0</v>
      </c>
      <c r="Q168" s="6"/>
      <c r="R168" s="6"/>
    </row>
    <row r="169" spans="1:18" ht="15">
      <c r="A169" s="2" t="s">
        <v>5</v>
      </c>
      <c r="B169" s="4">
        <f t="shared" si="33"/>
        <v>0</v>
      </c>
      <c r="C169" s="4">
        <f t="shared" si="34"/>
        <v>0</v>
      </c>
      <c r="D169" s="4"/>
      <c r="E169" s="4"/>
      <c r="F169" s="4">
        <f t="shared" si="35"/>
        <v>0</v>
      </c>
      <c r="G169" s="4"/>
      <c r="H169" s="4">
        <f t="shared" si="36"/>
        <v>0</v>
      </c>
      <c r="I169" s="5">
        <f t="shared" si="37"/>
        <v>0</v>
      </c>
      <c r="J169" s="5" t="str">
        <f t="shared" si="38"/>
        <v>      -</v>
      </c>
      <c r="K169" s="5">
        <f t="shared" si="39"/>
        <v>0</v>
      </c>
      <c r="L169" s="5" t="str">
        <f t="shared" si="40"/>
        <v>      -</v>
      </c>
      <c r="M169" s="5" t="str">
        <f t="shared" si="41"/>
        <v>     -</v>
      </c>
      <c r="N169" s="4">
        <f t="shared" si="42"/>
        <v>0</v>
      </c>
      <c r="Q169" s="6"/>
      <c r="R169" s="6"/>
    </row>
    <row r="170" spans="1:18" ht="15">
      <c r="A170" s="2" t="s">
        <v>6</v>
      </c>
      <c r="B170" s="4">
        <f t="shared" si="33"/>
        <v>0</v>
      </c>
      <c r="C170" s="4">
        <f t="shared" si="34"/>
        <v>0</v>
      </c>
      <c r="D170" s="4"/>
      <c r="E170" s="4"/>
      <c r="F170" s="4">
        <f t="shared" si="35"/>
        <v>0</v>
      </c>
      <c r="G170" s="4"/>
      <c r="H170" s="4">
        <f t="shared" si="36"/>
        <v>0</v>
      </c>
      <c r="I170" s="5">
        <f t="shared" si="37"/>
        <v>0</v>
      </c>
      <c r="J170" s="5" t="str">
        <f t="shared" si="38"/>
        <v>      -</v>
      </c>
      <c r="K170" s="5">
        <f t="shared" si="39"/>
        <v>0</v>
      </c>
      <c r="L170" s="5" t="str">
        <f t="shared" si="40"/>
        <v>      -</v>
      </c>
      <c r="M170" s="5" t="str">
        <f t="shared" si="41"/>
        <v>     -</v>
      </c>
      <c r="N170" s="4">
        <f t="shared" si="42"/>
        <v>0</v>
      </c>
      <c r="Q170" s="6"/>
      <c r="R170" s="6"/>
    </row>
    <row r="171" spans="1:18" ht="15">
      <c r="A171" s="2" t="s">
        <v>7</v>
      </c>
      <c r="B171" s="4">
        <f t="shared" si="33"/>
        <v>2.76</v>
      </c>
      <c r="C171" s="4">
        <f t="shared" si="34"/>
        <v>13.92</v>
      </c>
      <c r="D171" s="4">
        <v>10.19</v>
      </c>
      <c r="E171" s="4"/>
      <c r="F171" s="4">
        <f t="shared" si="35"/>
        <v>21</v>
      </c>
      <c r="G171" s="4"/>
      <c r="H171" s="4">
        <f t="shared" si="36"/>
        <v>0.00079</v>
      </c>
      <c r="I171" s="5">
        <f t="shared" si="37"/>
        <v>11.16</v>
      </c>
      <c r="J171" s="5" t="str">
        <f t="shared" si="38"/>
        <v>      -</v>
      </c>
      <c r="K171" s="5">
        <f t="shared" si="39"/>
        <v>0.073528776</v>
      </c>
      <c r="L171" s="5" t="str">
        <f t="shared" si="40"/>
        <v>      -</v>
      </c>
      <c r="M171" s="5" t="str">
        <f t="shared" si="41"/>
        <v>     -</v>
      </c>
      <c r="N171" s="4">
        <f t="shared" si="42"/>
        <v>20</v>
      </c>
      <c r="Q171" s="6"/>
      <c r="R171" s="6"/>
    </row>
    <row r="172" spans="1:18" ht="15">
      <c r="A172" s="2" t="s">
        <v>8</v>
      </c>
      <c r="B172" s="4">
        <f t="shared" si="33"/>
        <v>0</v>
      </c>
      <c r="C172" s="4">
        <f t="shared" si="34"/>
        <v>0</v>
      </c>
      <c r="D172" s="4"/>
      <c r="E172" s="4"/>
      <c r="F172" s="4">
        <f t="shared" si="35"/>
        <v>0</v>
      </c>
      <c r="G172" s="4"/>
      <c r="H172" s="4">
        <f t="shared" si="36"/>
        <v>0</v>
      </c>
      <c r="I172" s="5">
        <f t="shared" si="37"/>
        <v>0</v>
      </c>
      <c r="J172" s="5" t="str">
        <f t="shared" si="38"/>
        <v>      -</v>
      </c>
      <c r="K172" s="5">
        <f t="shared" si="39"/>
        <v>0</v>
      </c>
      <c r="L172" s="5" t="str">
        <f t="shared" si="40"/>
        <v>      -</v>
      </c>
      <c r="M172" s="5" t="str">
        <f t="shared" si="41"/>
        <v>     -</v>
      </c>
      <c r="N172" s="4">
        <f t="shared" si="42"/>
        <v>0</v>
      </c>
      <c r="Q172" s="6"/>
      <c r="R172" s="6"/>
    </row>
    <row r="173" spans="1:18" ht="15">
      <c r="A173" s="2" t="s">
        <v>9</v>
      </c>
      <c r="B173" s="4">
        <f t="shared" si="33"/>
        <v>0</v>
      </c>
      <c r="C173" s="4">
        <f t="shared" si="34"/>
        <v>0</v>
      </c>
      <c r="D173" s="4"/>
      <c r="E173" s="4"/>
      <c r="F173" s="4">
        <f t="shared" si="35"/>
        <v>0</v>
      </c>
      <c r="G173" s="4"/>
      <c r="H173" s="4">
        <f t="shared" si="36"/>
        <v>0</v>
      </c>
      <c r="I173" s="5">
        <f t="shared" si="37"/>
        <v>0</v>
      </c>
      <c r="J173" s="5" t="str">
        <f t="shared" si="38"/>
        <v>      -</v>
      </c>
      <c r="K173" s="5">
        <f t="shared" si="39"/>
        <v>0</v>
      </c>
      <c r="L173" s="5" t="str">
        <f t="shared" si="40"/>
        <v>      -</v>
      </c>
      <c r="M173" s="5" t="str">
        <f t="shared" si="41"/>
        <v>     -</v>
      </c>
      <c r="N173" s="4">
        <f t="shared" si="42"/>
        <v>0</v>
      </c>
      <c r="Q173" s="6"/>
      <c r="R173" s="6"/>
    </row>
    <row r="174" spans="1:18" ht="15">
      <c r="A174" s="2" t="s">
        <v>10</v>
      </c>
      <c r="B174" s="4">
        <f t="shared" si="33"/>
        <v>0</v>
      </c>
      <c r="C174" s="4">
        <f t="shared" si="34"/>
        <v>0</v>
      </c>
      <c r="D174" s="4"/>
      <c r="E174" s="4"/>
      <c r="F174" s="4">
        <f t="shared" si="35"/>
        <v>0</v>
      </c>
      <c r="G174" s="4"/>
      <c r="H174" s="4">
        <f t="shared" si="36"/>
        <v>0</v>
      </c>
      <c r="I174" s="5">
        <f t="shared" si="37"/>
        <v>0</v>
      </c>
      <c r="J174" s="5" t="str">
        <f t="shared" si="38"/>
        <v>      -</v>
      </c>
      <c r="K174" s="5">
        <f t="shared" si="39"/>
        <v>0</v>
      </c>
      <c r="L174" s="5" t="str">
        <f t="shared" si="40"/>
        <v>      -</v>
      </c>
      <c r="M174" s="5" t="str">
        <f t="shared" si="41"/>
        <v>     -</v>
      </c>
      <c r="N174" s="4">
        <f t="shared" si="42"/>
        <v>0</v>
      </c>
      <c r="Q174" s="6"/>
      <c r="R174" s="6"/>
    </row>
    <row r="175" spans="1:18" ht="15">
      <c r="A175" s="2" t="s">
        <v>11</v>
      </c>
      <c r="B175" s="4">
        <f t="shared" si="33"/>
        <v>0</v>
      </c>
      <c r="C175" s="4">
        <f t="shared" si="34"/>
        <v>0</v>
      </c>
      <c r="D175" s="4"/>
      <c r="E175" s="4"/>
      <c r="F175" s="4">
        <f t="shared" si="35"/>
        <v>0</v>
      </c>
      <c r="G175" s="4"/>
      <c r="H175" s="4">
        <f t="shared" si="36"/>
        <v>0</v>
      </c>
      <c r="I175" s="5">
        <f t="shared" si="37"/>
        <v>0</v>
      </c>
      <c r="J175" s="5" t="str">
        <f t="shared" si="38"/>
        <v>      -</v>
      </c>
      <c r="K175" s="5">
        <f t="shared" si="39"/>
        <v>0</v>
      </c>
      <c r="L175" s="5" t="str">
        <f t="shared" si="40"/>
        <v>      -</v>
      </c>
      <c r="M175" s="5" t="str">
        <f t="shared" si="41"/>
        <v>     -</v>
      </c>
      <c r="N175" s="4">
        <f t="shared" si="42"/>
        <v>0</v>
      </c>
      <c r="Q175" s="6"/>
      <c r="R175" s="6"/>
    </row>
    <row r="176" spans="1:18" ht="15">
      <c r="A176" s="2" t="s">
        <v>12</v>
      </c>
      <c r="B176" s="4">
        <f t="shared" si="33"/>
        <v>0</v>
      </c>
      <c r="C176" s="4">
        <f t="shared" si="34"/>
        <v>0</v>
      </c>
      <c r="D176" s="4"/>
      <c r="E176" s="4"/>
      <c r="F176" s="4">
        <f t="shared" si="35"/>
        <v>0</v>
      </c>
      <c r="G176" s="4"/>
      <c r="H176" s="4">
        <f t="shared" si="36"/>
        <v>0</v>
      </c>
      <c r="I176" s="5">
        <f t="shared" si="37"/>
        <v>0</v>
      </c>
      <c r="J176" s="5" t="str">
        <f t="shared" si="38"/>
        <v>      -</v>
      </c>
      <c r="K176" s="5">
        <f t="shared" si="39"/>
        <v>0</v>
      </c>
      <c r="L176" s="5" t="str">
        <f t="shared" si="40"/>
        <v>      -</v>
      </c>
      <c r="M176" s="5" t="str">
        <f t="shared" si="41"/>
        <v>     -</v>
      </c>
      <c r="N176" s="4">
        <f t="shared" si="42"/>
        <v>0</v>
      </c>
      <c r="Q176" s="6"/>
      <c r="R176" s="6"/>
    </row>
    <row r="177" spans="1:18" ht="15">
      <c r="A177" s="2" t="s">
        <v>13</v>
      </c>
      <c r="B177" s="4">
        <f t="shared" si="33"/>
        <v>0</v>
      </c>
      <c r="C177" s="4">
        <f t="shared" si="34"/>
        <v>0</v>
      </c>
      <c r="D177" s="4"/>
      <c r="E177" s="4"/>
      <c r="F177" s="4">
        <f t="shared" si="35"/>
        <v>0</v>
      </c>
      <c r="G177" s="4"/>
      <c r="H177" s="4">
        <f t="shared" si="36"/>
        <v>0</v>
      </c>
      <c r="I177" s="5">
        <f t="shared" si="37"/>
        <v>0</v>
      </c>
      <c r="J177" s="5" t="str">
        <f t="shared" si="38"/>
        <v>      -</v>
      </c>
      <c r="K177" s="5">
        <f t="shared" si="39"/>
        <v>0</v>
      </c>
      <c r="L177" s="5" t="str">
        <f t="shared" si="40"/>
        <v>      -</v>
      </c>
      <c r="M177" s="5" t="str">
        <f t="shared" si="41"/>
        <v>     -</v>
      </c>
      <c r="N177" s="4">
        <f t="shared" si="42"/>
        <v>0</v>
      </c>
      <c r="Q177" s="6"/>
      <c r="R177" s="6"/>
    </row>
    <row r="178" spans="1:18" ht="15">
      <c r="A178" s="2" t="s">
        <v>14</v>
      </c>
      <c r="B178" s="4">
        <f t="shared" si="33"/>
        <v>0</v>
      </c>
      <c r="C178" s="4">
        <f t="shared" si="34"/>
        <v>0</v>
      </c>
      <c r="D178" s="4"/>
      <c r="E178" s="4"/>
      <c r="F178" s="4">
        <f t="shared" si="35"/>
        <v>0</v>
      </c>
      <c r="G178" s="4"/>
      <c r="H178" s="4">
        <f t="shared" si="36"/>
        <v>0</v>
      </c>
      <c r="I178" s="5">
        <f t="shared" si="37"/>
        <v>0</v>
      </c>
      <c r="J178" s="5" t="str">
        <f t="shared" si="38"/>
        <v>      -</v>
      </c>
      <c r="K178" s="5">
        <f t="shared" si="39"/>
        <v>0</v>
      </c>
      <c r="L178" s="5" t="str">
        <f t="shared" si="40"/>
        <v>      -</v>
      </c>
      <c r="M178" s="5" t="str">
        <f t="shared" si="41"/>
        <v>     -</v>
      </c>
      <c r="N178" s="4">
        <f t="shared" si="42"/>
        <v>0</v>
      </c>
      <c r="Q178" s="6"/>
      <c r="R178" s="6"/>
    </row>
    <row r="179" spans="1:18" ht="15">
      <c r="A179" s="2" t="s">
        <v>15</v>
      </c>
      <c r="B179" s="4">
        <f t="shared" si="33"/>
        <v>0</v>
      </c>
      <c r="C179" s="4">
        <f t="shared" si="34"/>
        <v>0</v>
      </c>
      <c r="D179" s="4"/>
      <c r="E179" s="4"/>
      <c r="F179" s="4">
        <f t="shared" si="35"/>
        <v>0</v>
      </c>
      <c r="G179" s="4"/>
      <c r="H179" s="4">
        <f t="shared" si="36"/>
        <v>0</v>
      </c>
      <c r="I179" s="5">
        <f t="shared" si="37"/>
        <v>0</v>
      </c>
      <c r="J179" s="5" t="str">
        <f t="shared" si="38"/>
        <v>      -</v>
      </c>
      <c r="K179" s="5">
        <f t="shared" si="39"/>
        <v>0</v>
      </c>
      <c r="L179" s="5" t="str">
        <f t="shared" si="40"/>
        <v>      -</v>
      </c>
      <c r="M179" s="5" t="str">
        <f t="shared" si="41"/>
        <v>     -</v>
      </c>
      <c r="N179" s="4">
        <f t="shared" si="42"/>
        <v>0</v>
      </c>
      <c r="Q179" s="6"/>
      <c r="R179" s="6"/>
    </row>
    <row r="180" spans="1:17" ht="15">
      <c r="A180" s="2" t="s">
        <v>16</v>
      </c>
      <c r="B180" s="7" t="s">
        <v>47</v>
      </c>
      <c r="Q180" s="6"/>
    </row>
    <row r="181" spans="1:2" ht="15">
      <c r="A181" s="2" t="s">
        <v>17</v>
      </c>
      <c r="B181" s="7" t="s">
        <v>48</v>
      </c>
    </row>
    <row r="182" spans="1:2" ht="15">
      <c r="A182" s="2" t="s">
        <v>34</v>
      </c>
      <c r="B182" s="2" t="s">
        <v>73</v>
      </c>
    </row>
    <row r="183" spans="1:2" ht="15">
      <c r="A183" s="2" t="s">
        <v>35</v>
      </c>
      <c r="B183" s="2" t="s">
        <v>74</v>
      </c>
    </row>
    <row r="184" spans="1:2" ht="15">
      <c r="A184" s="2" t="s">
        <v>18</v>
      </c>
      <c r="B184" s="7" t="s">
        <v>75</v>
      </c>
    </row>
    <row r="185" spans="1:2" ht="15">
      <c r="A185" s="2" t="s">
        <v>36</v>
      </c>
      <c r="B185" s="7" t="s">
        <v>76</v>
      </c>
    </row>
    <row r="186" spans="1:2" ht="15">
      <c r="A186" s="2" t="s">
        <v>20</v>
      </c>
      <c r="B186" s="7" t="s">
        <v>51</v>
      </c>
    </row>
    <row r="187" spans="1:2" ht="15">
      <c r="A187" s="2" t="s">
        <v>21</v>
      </c>
      <c r="B187" s="7" t="s">
        <v>52</v>
      </c>
    </row>
    <row r="188" spans="1:2" ht="15">
      <c r="A188" s="2" t="s">
        <v>22</v>
      </c>
      <c r="B188" s="7" t="s">
        <v>53</v>
      </c>
    </row>
    <row r="189" spans="1:2" ht="15">
      <c r="A189" s="2" t="s">
        <v>23</v>
      </c>
      <c r="B189" s="7" t="s">
        <v>54</v>
      </c>
    </row>
    <row r="190" spans="1:2" ht="15">
      <c r="A190" s="2" t="s">
        <v>24</v>
      </c>
      <c r="B190" s="7" t="s">
        <v>55</v>
      </c>
    </row>
    <row r="191" spans="1:2" ht="15">
      <c r="A191" s="2" t="s">
        <v>25</v>
      </c>
      <c r="B191" s="2" t="s">
        <v>56</v>
      </c>
    </row>
    <row r="192" spans="1:2" ht="15">
      <c r="A192" s="2" t="s">
        <v>26</v>
      </c>
      <c r="B192" s="2" t="s">
        <v>57</v>
      </c>
    </row>
    <row r="193" spans="1:2" ht="15">
      <c r="A193" s="2" t="s">
        <v>27</v>
      </c>
      <c r="B193" s="2" t="s">
        <v>58</v>
      </c>
    </row>
    <row r="194" spans="1:2" ht="15">
      <c r="A194" s="2" t="s">
        <v>28</v>
      </c>
      <c r="B194" s="2" t="s">
        <v>77</v>
      </c>
    </row>
    <row r="195" spans="1:2" ht="15">
      <c r="A195" s="2" t="s">
        <v>29</v>
      </c>
      <c r="B195" s="2" t="s">
        <v>78</v>
      </c>
    </row>
    <row r="196" spans="1:2" ht="15">
      <c r="A196" s="5" t="s">
        <v>30</v>
      </c>
      <c r="B196" s="6"/>
    </row>
    <row r="197" spans="2:8" ht="15">
      <c r="B197" s="6"/>
      <c r="F197" s="2" t="s">
        <v>42</v>
      </c>
      <c r="G197" s="2" t="s">
        <v>133</v>
      </c>
      <c r="H197" s="2" t="s">
        <v>158</v>
      </c>
    </row>
    <row r="198" spans="2:3" ht="15">
      <c r="B198" s="6"/>
      <c r="C198" s="2" t="s">
        <v>100</v>
      </c>
    </row>
    <row r="199" spans="2:12" ht="15">
      <c r="B199" s="7" t="s">
        <v>79</v>
      </c>
      <c r="J199" s="2" t="s">
        <v>176</v>
      </c>
      <c r="L199" s="2" t="s">
        <v>168</v>
      </c>
    </row>
    <row r="201" spans="2:14" ht="15">
      <c r="B201" s="3" t="s">
        <v>44</v>
      </c>
      <c r="C201" s="3" t="s">
        <v>94</v>
      </c>
      <c r="D201" s="3" t="s">
        <v>110</v>
      </c>
      <c r="E201" s="3" t="s">
        <v>122</v>
      </c>
      <c r="F201" s="3" t="s">
        <v>104</v>
      </c>
      <c r="G201" s="3" t="s">
        <v>138</v>
      </c>
      <c r="H201" s="2" t="s">
        <v>159</v>
      </c>
      <c r="I201" s="2" t="s">
        <v>131</v>
      </c>
      <c r="J201" s="3" t="s">
        <v>145</v>
      </c>
      <c r="K201" s="3" t="s">
        <v>163</v>
      </c>
      <c r="L201" s="3" t="s">
        <v>145</v>
      </c>
      <c r="M201" s="3" t="s">
        <v>177</v>
      </c>
      <c r="N201" s="2" t="s">
        <v>188</v>
      </c>
    </row>
    <row r="202" spans="1:14" ht="15">
      <c r="A202" s="3" t="s">
        <v>1</v>
      </c>
      <c r="B202" s="3" t="s">
        <v>45</v>
      </c>
      <c r="C202" s="3" t="s">
        <v>45</v>
      </c>
      <c r="D202" s="3" t="s">
        <v>45</v>
      </c>
      <c r="E202" s="3" t="s">
        <v>123</v>
      </c>
      <c r="F202" s="3" t="s">
        <v>105</v>
      </c>
      <c r="G202" s="3" t="s">
        <v>135</v>
      </c>
      <c r="H202" s="3" t="s">
        <v>124</v>
      </c>
      <c r="I202" s="3" t="s">
        <v>45</v>
      </c>
      <c r="J202" s="3" t="s">
        <v>146</v>
      </c>
      <c r="K202" s="3" t="s">
        <v>164</v>
      </c>
      <c r="L202" s="3" t="s">
        <v>169</v>
      </c>
      <c r="M202" s="3" t="s">
        <v>178</v>
      </c>
      <c r="N202" s="2" t="s">
        <v>189</v>
      </c>
    </row>
    <row r="203" spans="2:14" ht="15">
      <c r="B203" s="3" t="s">
        <v>46</v>
      </c>
      <c r="C203" s="3" t="s">
        <v>46</v>
      </c>
      <c r="D203" s="3" t="s">
        <v>46</v>
      </c>
      <c r="E203" s="3" t="s">
        <v>106</v>
      </c>
      <c r="F203" s="3" t="s">
        <v>106</v>
      </c>
      <c r="G203" s="3" t="s">
        <v>136</v>
      </c>
      <c r="H203" s="3" t="s">
        <v>116</v>
      </c>
      <c r="I203" s="3" t="s">
        <v>46</v>
      </c>
      <c r="J203" s="3" t="s">
        <v>147</v>
      </c>
      <c r="K203" s="3" t="s">
        <v>147</v>
      </c>
      <c r="L203" s="3" t="s">
        <v>147</v>
      </c>
      <c r="M203" s="3" t="s">
        <v>116</v>
      </c>
      <c r="N203" s="2" t="s">
        <v>190</v>
      </c>
    </row>
    <row r="204" spans="2:14" ht="15">
      <c r="B204" s="3" t="s">
        <v>32</v>
      </c>
      <c r="C204" s="3" t="s">
        <v>95</v>
      </c>
      <c r="D204" s="3" t="s">
        <v>34</v>
      </c>
      <c r="E204" s="3" t="s">
        <v>35</v>
      </c>
      <c r="F204" s="3" t="s">
        <v>107</v>
      </c>
      <c r="G204" s="3" t="s">
        <v>137</v>
      </c>
      <c r="H204" s="3" t="s">
        <v>126</v>
      </c>
      <c r="I204" s="3" t="s">
        <v>132</v>
      </c>
      <c r="J204" s="3" t="s">
        <v>148</v>
      </c>
      <c r="K204" s="3" t="s">
        <v>166</v>
      </c>
      <c r="L204" s="3" t="s">
        <v>172</v>
      </c>
      <c r="M204" s="3" t="s">
        <v>181</v>
      </c>
      <c r="N204" s="2" t="s">
        <v>191</v>
      </c>
    </row>
    <row r="205" spans="1:18" ht="15">
      <c r="A205" s="2" t="s">
        <v>2</v>
      </c>
      <c r="B205" s="4">
        <f aca="true" t="shared" si="43" ref="B205:B218">$B10</f>
        <v>0</v>
      </c>
      <c r="C205" s="4">
        <f aca="true" t="shared" si="44" ref="C205:C218">$C10</f>
        <v>0</v>
      </c>
      <c r="D205" s="4">
        <f aca="true" t="shared" si="45" ref="D205:D218">$D166</f>
        <v>0</v>
      </c>
      <c r="E205" s="4">
        <f aca="true" t="shared" si="46" ref="E205:E218">$E166</f>
        <v>0</v>
      </c>
      <c r="F205" s="4">
        <f aca="true" t="shared" si="47" ref="F205:F218">$D10</f>
        <v>0</v>
      </c>
      <c r="G205" s="4"/>
      <c r="H205" s="4">
        <f aca="true" t="shared" si="48" ref="H205:H218">$F10</f>
        <v>0</v>
      </c>
      <c r="I205" s="5">
        <f aca="true" t="shared" si="49" ref="I205:I220">C205-B205</f>
        <v>0</v>
      </c>
      <c r="J205" s="5" t="str">
        <f aca="true" t="shared" si="50" ref="J205:J220">IF(G205=0,"      -",(8.34*G205*(E205/100)*D205)/(F205/100))</f>
        <v>      -</v>
      </c>
      <c r="K205" s="5">
        <f aca="true" t="shared" si="51" ref="K205:K220">(I205*H205)*8.34</f>
        <v>0</v>
      </c>
      <c r="L205" s="5" t="str">
        <f aca="true" t="shared" si="52" ref="L205:L220">IF(G205=0,"      -",J205*(1-N205/100)-K205)</f>
        <v>      -</v>
      </c>
      <c r="M205" s="5" t="str">
        <f aca="true" t="shared" si="53" ref="M205:M220">IF(G205=0,"     -",(L205/(8.34*B205)))</f>
        <v>     -</v>
      </c>
      <c r="N205" s="4">
        <f aca="true" t="shared" si="54" ref="N205:N218">$L10</f>
        <v>0</v>
      </c>
      <c r="R205" s="6"/>
    </row>
    <row r="206" spans="1:18" ht="15">
      <c r="A206" s="2" t="s">
        <v>3</v>
      </c>
      <c r="B206" s="4">
        <f t="shared" si="43"/>
        <v>0</v>
      </c>
      <c r="C206" s="4">
        <f t="shared" si="44"/>
        <v>0</v>
      </c>
      <c r="D206" s="4">
        <f t="shared" si="45"/>
        <v>0</v>
      </c>
      <c r="E206" s="4">
        <f t="shared" si="46"/>
        <v>0</v>
      </c>
      <c r="F206" s="4">
        <f t="shared" si="47"/>
        <v>0</v>
      </c>
      <c r="G206" s="4"/>
      <c r="H206" s="4">
        <f t="shared" si="48"/>
        <v>0</v>
      </c>
      <c r="I206" s="5">
        <f t="shared" si="49"/>
        <v>0</v>
      </c>
      <c r="J206" s="5" t="str">
        <f t="shared" si="50"/>
        <v>      -</v>
      </c>
      <c r="K206" s="5">
        <f t="shared" si="51"/>
        <v>0</v>
      </c>
      <c r="L206" s="5" t="str">
        <f t="shared" si="52"/>
        <v>      -</v>
      </c>
      <c r="M206" s="5" t="str">
        <f t="shared" si="53"/>
        <v>     -</v>
      </c>
      <c r="N206" s="4">
        <f t="shared" si="54"/>
        <v>0</v>
      </c>
      <c r="Q206" s="8"/>
      <c r="R206" s="6"/>
    </row>
    <row r="207" spans="1:18" ht="15">
      <c r="A207" s="2" t="s">
        <v>4</v>
      </c>
      <c r="B207" s="4">
        <f t="shared" si="43"/>
        <v>0</v>
      </c>
      <c r="C207" s="4">
        <f t="shared" si="44"/>
        <v>0</v>
      </c>
      <c r="D207" s="4">
        <f t="shared" si="45"/>
        <v>0</v>
      </c>
      <c r="E207" s="4">
        <f t="shared" si="46"/>
        <v>0</v>
      </c>
      <c r="F207" s="4">
        <f t="shared" si="47"/>
        <v>0</v>
      </c>
      <c r="G207" s="4"/>
      <c r="H207" s="4">
        <f t="shared" si="48"/>
        <v>0</v>
      </c>
      <c r="I207" s="5">
        <f t="shared" si="49"/>
        <v>0</v>
      </c>
      <c r="J207" s="5" t="str">
        <f t="shared" si="50"/>
        <v>      -</v>
      </c>
      <c r="K207" s="5">
        <f t="shared" si="51"/>
        <v>0</v>
      </c>
      <c r="L207" s="5" t="str">
        <f t="shared" si="52"/>
        <v>      -</v>
      </c>
      <c r="M207" s="5" t="str">
        <f t="shared" si="53"/>
        <v>     -</v>
      </c>
      <c r="N207" s="4">
        <f t="shared" si="54"/>
        <v>0</v>
      </c>
      <c r="R207" s="6"/>
    </row>
    <row r="208" spans="1:18" ht="15">
      <c r="A208" s="2" t="s">
        <v>5</v>
      </c>
      <c r="B208" s="4">
        <f t="shared" si="43"/>
        <v>0</v>
      </c>
      <c r="C208" s="4">
        <f t="shared" si="44"/>
        <v>0</v>
      </c>
      <c r="D208" s="4">
        <f t="shared" si="45"/>
        <v>0</v>
      </c>
      <c r="E208" s="4">
        <f t="shared" si="46"/>
        <v>0</v>
      </c>
      <c r="F208" s="4">
        <f t="shared" si="47"/>
        <v>0</v>
      </c>
      <c r="G208" s="4"/>
      <c r="H208" s="4">
        <f t="shared" si="48"/>
        <v>0</v>
      </c>
      <c r="I208" s="5">
        <f t="shared" si="49"/>
        <v>0</v>
      </c>
      <c r="J208" s="5" t="str">
        <f t="shared" si="50"/>
        <v>      -</v>
      </c>
      <c r="K208" s="5">
        <f t="shared" si="51"/>
        <v>0</v>
      </c>
      <c r="L208" s="5" t="str">
        <f t="shared" si="52"/>
        <v>      -</v>
      </c>
      <c r="M208" s="5" t="str">
        <f t="shared" si="53"/>
        <v>     -</v>
      </c>
      <c r="N208" s="4">
        <f t="shared" si="54"/>
        <v>0</v>
      </c>
      <c r="R208" s="6"/>
    </row>
    <row r="209" spans="1:18" ht="15">
      <c r="A209" s="2" t="s">
        <v>6</v>
      </c>
      <c r="B209" s="4">
        <f t="shared" si="43"/>
        <v>0</v>
      </c>
      <c r="C209" s="4">
        <f t="shared" si="44"/>
        <v>0</v>
      </c>
      <c r="D209" s="4">
        <f t="shared" si="45"/>
        <v>0</v>
      </c>
      <c r="E209" s="4">
        <f t="shared" si="46"/>
        <v>0</v>
      </c>
      <c r="F209" s="4">
        <f t="shared" si="47"/>
        <v>0</v>
      </c>
      <c r="G209" s="4"/>
      <c r="H209" s="4">
        <f t="shared" si="48"/>
        <v>0</v>
      </c>
      <c r="I209" s="5">
        <f t="shared" si="49"/>
        <v>0</v>
      </c>
      <c r="J209" s="5" t="str">
        <f t="shared" si="50"/>
        <v>      -</v>
      </c>
      <c r="K209" s="5">
        <f t="shared" si="51"/>
        <v>0</v>
      </c>
      <c r="L209" s="5" t="str">
        <f t="shared" si="52"/>
        <v>      -</v>
      </c>
      <c r="M209" s="5" t="str">
        <f t="shared" si="53"/>
        <v>     -</v>
      </c>
      <c r="N209" s="4">
        <f t="shared" si="54"/>
        <v>0</v>
      </c>
      <c r="R209" s="6"/>
    </row>
    <row r="210" spans="1:18" ht="15">
      <c r="A210" s="2" t="s">
        <v>7</v>
      </c>
      <c r="B210" s="4">
        <f t="shared" si="43"/>
        <v>2.76</v>
      </c>
      <c r="C210" s="4">
        <f t="shared" si="44"/>
        <v>13.92</v>
      </c>
      <c r="D210" s="4">
        <f t="shared" si="45"/>
        <v>10.19</v>
      </c>
      <c r="E210" s="4">
        <f t="shared" si="46"/>
        <v>0</v>
      </c>
      <c r="F210" s="4">
        <f t="shared" si="47"/>
        <v>21</v>
      </c>
      <c r="G210" s="4"/>
      <c r="H210" s="4">
        <f t="shared" si="48"/>
        <v>0.00079</v>
      </c>
      <c r="I210" s="5">
        <f t="shared" si="49"/>
        <v>11.16</v>
      </c>
      <c r="J210" s="5" t="str">
        <f t="shared" si="50"/>
        <v>      -</v>
      </c>
      <c r="K210" s="5">
        <f t="shared" si="51"/>
        <v>0.073528776</v>
      </c>
      <c r="L210" s="5" t="str">
        <f t="shared" si="52"/>
        <v>      -</v>
      </c>
      <c r="M210" s="5" t="str">
        <f t="shared" si="53"/>
        <v>     -</v>
      </c>
      <c r="N210" s="4">
        <f t="shared" si="54"/>
        <v>20</v>
      </c>
      <c r="R210" s="6"/>
    </row>
    <row r="211" spans="1:18" ht="15">
      <c r="A211" s="2" t="s">
        <v>8</v>
      </c>
      <c r="B211" s="4">
        <f t="shared" si="43"/>
        <v>0</v>
      </c>
      <c r="C211" s="4">
        <f t="shared" si="44"/>
        <v>0</v>
      </c>
      <c r="D211" s="4">
        <f t="shared" si="45"/>
        <v>0</v>
      </c>
      <c r="E211" s="4">
        <f t="shared" si="46"/>
        <v>0</v>
      </c>
      <c r="F211" s="4">
        <f t="shared" si="47"/>
        <v>0</v>
      </c>
      <c r="G211" s="4"/>
      <c r="H211" s="4">
        <f t="shared" si="48"/>
        <v>0</v>
      </c>
      <c r="I211" s="5">
        <f t="shared" si="49"/>
        <v>0</v>
      </c>
      <c r="J211" s="5" t="str">
        <f t="shared" si="50"/>
        <v>      -</v>
      </c>
      <c r="K211" s="5">
        <f t="shared" si="51"/>
        <v>0</v>
      </c>
      <c r="L211" s="5" t="str">
        <f t="shared" si="52"/>
        <v>      -</v>
      </c>
      <c r="M211" s="5" t="str">
        <f t="shared" si="53"/>
        <v>     -</v>
      </c>
      <c r="N211" s="4">
        <f t="shared" si="54"/>
        <v>0</v>
      </c>
      <c r="R211" s="6"/>
    </row>
    <row r="212" spans="1:18" ht="15">
      <c r="A212" s="2" t="s">
        <v>9</v>
      </c>
      <c r="B212" s="4">
        <f t="shared" si="43"/>
        <v>0</v>
      </c>
      <c r="C212" s="4">
        <f t="shared" si="44"/>
        <v>0</v>
      </c>
      <c r="D212" s="4">
        <f t="shared" si="45"/>
        <v>0</v>
      </c>
      <c r="E212" s="4">
        <f t="shared" si="46"/>
        <v>0</v>
      </c>
      <c r="F212" s="4">
        <f t="shared" si="47"/>
        <v>0</v>
      </c>
      <c r="G212" s="4"/>
      <c r="H212" s="4">
        <f t="shared" si="48"/>
        <v>0</v>
      </c>
      <c r="I212" s="5">
        <f t="shared" si="49"/>
        <v>0</v>
      </c>
      <c r="J212" s="5" t="str">
        <f t="shared" si="50"/>
        <v>      -</v>
      </c>
      <c r="K212" s="5">
        <f t="shared" si="51"/>
        <v>0</v>
      </c>
      <c r="L212" s="5" t="str">
        <f t="shared" si="52"/>
        <v>      -</v>
      </c>
      <c r="M212" s="5" t="str">
        <f t="shared" si="53"/>
        <v>     -</v>
      </c>
      <c r="N212" s="4">
        <f t="shared" si="54"/>
        <v>0</v>
      </c>
      <c r="R212" s="6"/>
    </row>
    <row r="213" spans="1:18" ht="15">
      <c r="A213" s="2" t="s">
        <v>10</v>
      </c>
      <c r="B213" s="4">
        <f t="shared" si="43"/>
        <v>0</v>
      </c>
      <c r="C213" s="4">
        <f t="shared" si="44"/>
        <v>0</v>
      </c>
      <c r="D213" s="4">
        <f t="shared" si="45"/>
        <v>0</v>
      </c>
      <c r="E213" s="4">
        <f t="shared" si="46"/>
        <v>0</v>
      </c>
      <c r="F213" s="4">
        <f t="shared" si="47"/>
        <v>0</v>
      </c>
      <c r="G213" s="4"/>
      <c r="H213" s="4">
        <f t="shared" si="48"/>
        <v>0</v>
      </c>
      <c r="I213" s="5">
        <f t="shared" si="49"/>
        <v>0</v>
      </c>
      <c r="J213" s="5" t="str">
        <f t="shared" si="50"/>
        <v>      -</v>
      </c>
      <c r="K213" s="5">
        <f t="shared" si="51"/>
        <v>0</v>
      </c>
      <c r="L213" s="5" t="str">
        <f t="shared" si="52"/>
        <v>      -</v>
      </c>
      <c r="M213" s="5" t="str">
        <f t="shared" si="53"/>
        <v>     -</v>
      </c>
      <c r="N213" s="4">
        <f t="shared" si="54"/>
        <v>0</v>
      </c>
      <c r="R213" s="6"/>
    </row>
    <row r="214" spans="1:18" ht="15">
      <c r="A214" s="2" t="s">
        <v>11</v>
      </c>
      <c r="B214" s="4">
        <f t="shared" si="43"/>
        <v>0</v>
      </c>
      <c r="C214" s="4">
        <f t="shared" si="44"/>
        <v>0</v>
      </c>
      <c r="D214" s="4">
        <f t="shared" si="45"/>
        <v>0</v>
      </c>
      <c r="E214" s="4">
        <f t="shared" si="46"/>
        <v>0</v>
      </c>
      <c r="F214" s="4">
        <f t="shared" si="47"/>
        <v>0</v>
      </c>
      <c r="G214" s="4"/>
      <c r="H214" s="4">
        <f t="shared" si="48"/>
        <v>0</v>
      </c>
      <c r="I214" s="5">
        <f t="shared" si="49"/>
        <v>0</v>
      </c>
      <c r="J214" s="5" t="str">
        <f t="shared" si="50"/>
        <v>      -</v>
      </c>
      <c r="K214" s="5">
        <f t="shared" si="51"/>
        <v>0</v>
      </c>
      <c r="L214" s="5" t="str">
        <f t="shared" si="52"/>
        <v>      -</v>
      </c>
      <c r="M214" s="5" t="str">
        <f t="shared" si="53"/>
        <v>     -</v>
      </c>
      <c r="N214" s="4">
        <f t="shared" si="54"/>
        <v>0</v>
      </c>
      <c r="R214" s="6"/>
    </row>
    <row r="215" spans="1:18" ht="15">
      <c r="A215" s="2" t="s">
        <v>12</v>
      </c>
      <c r="B215" s="4">
        <f t="shared" si="43"/>
        <v>0</v>
      </c>
      <c r="C215" s="4">
        <f t="shared" si="44"/>
        <v>0</v>
      </c>
      <c r="D215" s="4">
        <f t="shared" si="45"/>
        <v>0</v>
      </c>
      <c r="E215" s="4">
        <f t="shared" si="46"/>
        <v>0</v>
      </c>
      <c r="F215" s="4">
        <f t="shared" si="47"/>
        <v>0</v>
      </c>
      <c r="G215" s="4"/>
      <c r="H215" s="4">
        <f t="shared" si="48"/>
        <v>0</v>
      </c>
      <c r="I215" s="5">
        <f t="shared" si="49"/>
        <v>0</v>
      </c>
      <c r="J215" s="5" t="str">
        <f t="shared" si="50"/>
        <v>      -</v>
      </c>
      <c r="K215" s="5">
        <f t="shared" si="51"/>
        <v>0</v>
      </c>
      <c r="L215" s="5" t="str">
        <f t="shared" si="52"/>
        <v>      -</v>
      </c>
      <c r="M215" s="5" t="str">
        <f t="shared" si="53"/>
        <v>     -</v>
      </c>
      <c r="N215" s="4">
        <f t="shared" si="54"/>
        <v>0</v>
      </c>
      <c r="R215" s="6"/>
    </row>
    <row r="216" spans="1:18" ht="15">
      <c r="A216" s="2" t="s">
        <v>13</v>
      </c>
      <c r="B216" s="4">
        <f t="shared" si="43"/>
        <v>0</v>
      </c>
      <c r="C216" s="4">
        <f t="shared" si="44"/>
        <v>0</v>
      </c>
      <c r="D216" s="4">
        <f t="shared" si="45"/>
        <v>0</v>
      </c>
      <c r="E216" s="4">
        <f t="shared" si="46"/>
        <v>0</v>
      </c>
      <c r="F216" s="4">
        <f t="shared" si="47"/>
        <v>0</v>
      </c>
      <c r="G216" s="4"/>
      <c r="H216" s="4">
        <f t="shared" si="48"/>
        <v>0</v>
      </c>
      <c r="I216" s="5">
        <f t="shared" si="49"/>
        <v>0</v>
      </c>
      <c r="J216" s="5" t="str">
        <f t="shared" si="50"/>
        <v>      -</v>
      </c>
      <c r="K216" s="5">
        <f t="shared" si="51"/>
        <v>0</v>
      </c>
      <c r="L216" s="5" t="str">
        <f t="shared" si="52"/>
        <v>      -</v>
      </c>
      <c r="M216" s="5" t="str">
        <f t="shared" si="53"/>
        <v>     -</v>
      </c>
      <c r="N216" s="4">
        <f t="shared" si="54"/>
        <v>0</v>
      </c>
      <c r="R216" s="6"/>
    </row>
    <row r="217" spans="1:18" ht="15">
      <c r="A217" s="2" t="s">
        <v>14</v>
      </c>
      <c r="B217" s="4">
        <f t="shared" si="43"/>
        <v>0</v>
      </c>
      <c r="C217" s="4">
        <f t="shared" si="44"/>
        <v>0</v>
      </c>
      <c r="D217" s="4">
        <f t="shared" si="45"/>
        <v>0</v>
      </c>
      <c r="E217" s="4">
        <f t="shared" si="46"/>
        <v>0</v>
      </c>
      <c r="F217" s="4">
        <f t="shared" si="47"/>
        <v>0</v>
      </c>
      <c r="G217" s="4"/>
      <c r="H217" s="4">
        <f t="shared" si="48"/>
        <v>0</v>
      </c>
      <c r="I217" s="5">
        <f t="shared" si="49"/>
        <v>0</v>
      </c>
      <c r="J217" s="5" t="str">
        <f t="shared" si="50"/>
        <v>      -</v>
      </c>
      <c r="K217" s="5">
        <f t="shared" si="51"/>
        <v>0</v>
      </c>
      <c r="L217" s="5" t="str">
        <f t="shared" si="52"/>
        <v>      -</v>
      </c>
      <c r="M217" s="5" t="str">
        <f t="shared" si="53"/>
        <v>     -</v>
      </c>
      <c r="N217" s="4">
        <f t="shared" si="54"/>
        <v>0</v>
      </c>
      <c r="R217" s="6"/>
    </row>
    <row r="218" spans="1:18" ht="15">
      <c r="A218" s="2" t="s">
        <v>15</v>
      </c>
      <c r="B218" s="4">
        <f t="shared" si="43"/>
        <v>0</v>
      </c>
      <c r="C218" s="4">
        <f t="shared" si="44"/>
        <v>0</v>
      </c>
      <c r="D218" s="4">
        <f t="shared" si="45"/>
        <v>0</v>
      </c>
      <c r="E218" s="4">
        <f t="shared" si="46"/>
        <v>0</v>
      </c>
      <c r="F218" s="4">
        <f t="shared" si="47"/>
        <v>0</v>
      </c>
      <c r="G218" s="4"/>
      <c r="H218" s="4">
        <f t="shared" si="48"/>
        <v>0</v>
      </c>
      <c r="I218" s="5">
        <f t="shared" si="49"/>
        <v>0</v>
      </c>
      <c r="J218" s="5" t="str">
        <f t="shared" si="50"/>
        <v>      -</v>
      </c>
      <c r="K218" s="5">
        <f t="shared" si="51"/>
        <v>0</v>
      </c>
      <c r="L218" s="5" t="str">
        <f t="shared" si="52"/>
        <v>      -</v>
      </c>
      <c r="M218" s="5" t="str">
        <f t="shared" si="53"/>
        <v>     -</v>
      </c>
      <c r="N218" s="4">
        <f t="shared" si="54"/>
        <v>0</v>
      </c>
      <c r="R218" s="6"/>
    </row>
    <row r="219" spans="1:18" ht="15">
      <c r="A219" s="2" t="s">
        <v>37</v>
      </c>
      <c r="B219" s="4"/>
      <c r="C219" s="4">
        <f>$C23</f>
        <v>0</v>
      </c>
      <c r="D219" s="4"/>
      <c r="E219" s="4"/>
      <c r="F219" s="4"/>
      <c r="G219" s="4"/>
      <c r="H219" s="4"/>
      <c r="I219" s="5">
        <f t="shared" si="49"/>
        <v>0</v>
      </c>
      <c r="J219" s="5" t="str">
        <f t="shared" si="50"/>
        <v>      -</v>
      </c>
      <c r="K219" s="5">
        <f t="shared" si="51"/>
        <v>0</v>
      </c>
      <c r="L219" s="5" t="str">
        <f t="shared" si="52"/>
        <v>      -</v>
      </c>
      <c r="M219" s="5" t="str">
        <f t="shared" si="53"/>
        <v>     -</v>
      </c>
      <c r="N219" s="4"/>
      <c r="R219" s="6"/>
    </row>
    <row r="220" spans="1:18" ht="15">
      <c r="A220" s="2" t="s">
        <v>38</v>
      </c>
      <c r="B220" s="4"/>
      <c r="C220" s="4">
        <f>$C23</f>
        <v>0</v>
      </c>
      <c r="D220" s="4"/>
      <c r="E220" s="4"/>
      <c r="F220" s="4"/>
      <c r="G220" s="4"/>
      <c r="H220" s="4"/>
      <c r="I220" s="5">
        <f t="shared" si="49"/>
        <v>0</v>
      </c>
      <c r="J220" s="5" t="str">
        <f t="shared" si="50"/>
        <v>      -</v>
      </c>
      <c r="K220" s="5">
        <f t="shared" si="51"/>
        <v>0</v>
      </c>
      <c r="L220" s="5" t="str">
        <f t="shared" si="52"/>
        <v>      -</v>
      </c>
      <c r="M220" s="5" t="str">
        <f t="shared" si="53"/>
        <v>     -</v>
      </c>
      <c r="N220" s="4"/>
      <c r="R220" s="6"/>
    </row>
    <row r="221" spans="1:2" ht="15">
      <c r="A221" s="2" t="s">
        <v>16</v>
      </c>
      <c r="B221" s="7" t="s">
        <v>47</v>
      </c>
    </row>
    <row r="222" spans="1:2" ht="15">
      <c r="A222" s="2" t="s">
        <v>17</v>
      </c>
      <c r="B222" s="7" t="s">
        <v>48</v>
      </c>
    </row>
    <row r="223" spans="1:2" ht="15">
      <c r="A223" s="2" t="s">
        <v>34</v>
      </c>
      <c r="B223" s="2" t="s">
        <v>73</v>
      </c>
    </row>
    <row r="224" spans="1:2" ht="15">
      <c r="A224" s="2" t="s">
        <v>35</v>
      </c>
      <c r="B224" s="2" t="s">
        <v>74</v>
      </c>
    </row>
    <row r="225" spans="1:2" ht="15">
      <c r="A225" s="2" t="s">
        <v>18</v>
      </c>
      <c r="B225" s="7" t="s">
        <v>75</v>
      </c>
    </row>
    <row r="226" spans="1:12" ht="15">
      <c r="A226" s="2" t="s">
        <v>36</v>
      </c>
      <c r="B226" s="7" t="s">
        <v>80</v>
      </c>
      <c r="K226" s="2" t="s">
        <v>182</v>
      </c>
      <c r="L226" s="2" t="s">
        <v>29</v>
      </c>
    </row>
    <row r="227" spans="1:12" ht="15">
      <c r="A227" s="2" t="s">
        <v>20</v>
      </c>
      <c r="B227" s="7" t="s">
        <v>51</v>
      </c>
      <c r="L227" s="2" t="s">
        <v>0</v>
      </c>
    </row>
    <row r="228" spans="1:2" ht="15">
      <c r="A228" s="2" t="s">
        <v>21</v>
      </c>
      <c r="B228" s="7" t="s">
        <v>52</v>
      </c>
    </row>
    <row r="229" spans="1:2" ht="15">
      <c r="A229" s="2" t="s">
        <v>22</v>
      </c>
      <c r="B229" s="7" t="s">
        <v>53</v>
      </c>
    </row>
    <row r="230" spans="1:2" ht="15">
      <c r="A230" s="2" t="s">
        <v>23</v>
      </c>
      <c r="B230" s="7" t="s">
        <v>54</v>
      </c>
    </row>
    <row r="231" spans="1:2" ht="15">
      <c r="A231" s="2" t="s">
        <v>24</v>
      </c>
      <c r="B231" s="7" t="s">
        <v>55</v>
      </c>
    </row>
    <row r="232" spans="1:2" ht="15">
      <c r="A232" s="2" t="s">
        <v>25</v>
      </c>
      <c r="B232" s="2" t="s">
        <v>56</v>
      </c>
    </row>
    <row r="233" spans="1:2" ht="15">
      <c r="A233" s="2" t="s">
        <v>26</v>
      </c>
      <c r="B233" s="2" t="s">
        <v>57</v>
      </c>
    </row>
    <row r="234" spans="1:2" ht="15">
      <c r="A234" s="2" t="s">
        <v>27</v>
      </c>
      <c r="B234" s="2" t="s">
        <v>58</v>
      </c>
    </row>
    <row r="235" spans="1:2" ht="15">
      <c r="A235" s="2" t="s">
        <v>28</v>
      </c>
      <c r="B235" s="2" t="s">
        <v>77</v>
      </c>
    </row>
    <row r="236" spans="1:2" ht="15">
      <c r="A236" s="2" t="s">
        <v>29</v>
      </c>
      <c r="B236" s="2" t="s">
        <v>78</v>
      </c>
    </row>
    <row r="237" spans="1:2" ht="15">
      <c r="A237" s="5" t="s">
        <v>30</v>
      </c>
      <c r="B237" s="6"/>
    </row>
    <row r="238" spans="1:8" ht="15">
      <c r="A238" s="2" t="s">
        <v>0</v>
      </c>
      <c r="G238" s="2" t="s">
        <v>133</v>
      </c>
      <c r="H238" s="2" t="s">
        <v>160</v>
      </c>
    </row>
    <row r="239" ht="15">
      <c r="C239" s="2" t="s">
        <v>101</v>
      </c>
    </row>
    <row r="240" spans="2:12" ht="15">
      <c r="B240" s="2" t="s">
        <v>43</v>
      </c>
      <c r="J240" s="2" t="s">
        <v>150</v>
      </c>
      <c r="L240" s="2" t="s">
        <v>168</v>
      </c>
    </row>
    <row r="242" spans="2:14" ht="15">
      <c r="B242" s="3" t="s">
        <v>44</v>
      </c>
      <c r="C242" s="3" t="s">
        <v>94</v>
      </c>
      <c r="D242" s="3" t="s">
        <v>111</v>
      </c>
      <c r="E242" s="3" t="s">
        <v>111</v>
      </c>
      <c r="F242" s="3" t="s">
        <v>104</v>
      </c>
      <c r="G242" s="3" t="s">
        <v>139</v>
      </c>
      <c r="H242" s="2" t="s">
        <v>159</v>
      </c>
      <c r="I242" s="2" t="s">
        <v>131</v>
      </c>
      <c r="J242" s="3" t="s">
        <v>145</v>
      </c>
      <c r="K242" s="3" t="s">
        <v>163</v>
      </c>
      <c r="L242" s="3" t="s">
        <v>145</v>
      </c>
      <c r="M242" s="3" t="s">
        <v>177</v>
      </c>
      <c r="N242" s="2" t="s">
        <v>188</v>
      </c>
    </row>
    <row r="243" spans="1:14" ht="15">
      <c r="A243" s="3" t="s">
        <v>1</v>
      </c>
      <c r="B243" s="3" t="s">
        <v>45</v>
      </c>
      <c r="C243" s="3" t="s">
        <v>45</v>
      </c>
      <c r="D243" s="3" t="s">
        <v>45</v>
      </c>
      <c r="E243" s="3" t="s">
        <v>124</v>
      </c>
      <c r="F243" s="3" t="s">
        <v>105</v>
      </c>
      <c r="G243" s="3" t="s">
        <v>140</v>
      </c>
      <c r="H243" s="3" t="s">
        <v>124</v>
      </c>
      <c r="I243" s="3" t="s">
        <v>45</v>
      </c>
      <c r="J243" s="3" t="s">
        <v>146</v>
      </c>
      <c r="K243" s="3" t="s">
        <v>164</v>
      </c>
      <c r="L243" s="3" t="s">
        <v>169</v>
      </c>
      <c r="M243" s="3" t="s">
        <v>178</v>
      </c>
      <c r="N243" s="2" t="s">
        <v>189</v>
      </c>
    </row>
    <row r="244" spans="2:14" ht="15">
      <c r="B244" s="3" t="s">
        <v>46</v>
      </c>
      <c r="C244" s="3" t="s">
        <v>46</v>
      </c>
      <c r="D244" s="3" t="s">
        <v>46</v>
      </c>
      <c r="E244" s="3" t="s">
        <v>116</v>
      </c>
      <c r="F244" s="3" t="s">
        <v>106</v>
      </c>
      <c r="G244" s="3" t="s">
        <v>116</v>
      </c>
      <c r="H244" s="3" t="s">
        <v>116</v>
      </c>
      <c r="I244" s="3" t="s">
        <v>46</v>
      </c>
      <c r="J244" s="3" t="s">
        <v>147</v>
      </c>
      <c r="K244" s="3" t="s">
        <v>147</v>
      </c>
      <c r="L244" s="3" t="s">
        <v>147</v>
      </c>
      <c r="M244" s="3" t="s">
        <v>179</v>
      </c>
      <c r="N244" s="2" t="s">
        <v>190</v>
      </c>
    </row>
    <row r="245" spans="2:14" ht="15">
      <c r="B245" s="3" t="s">
        <v>32</v>
      </c>
      <c r="C245" s="3" t="s">
        <v>95</v>
      </c>
      <c r="D245" s="3" t="s">
        <v>39</v>
      </c>
      <c r="E245" s="3" t="s">
        <v>40</v>
      </c>
      <c r="F245" s="3" t="s">
        <v>107</v>
      </c>
      <c r="G245" s="3" t="s">
        <v>117</v>
      </c>
      <c r="H245" s="3" t="s">
        <v>126</v>
      </c>
      <c r="I245" s="3" t="s">
        <v>132</v>
      </c>
      <c r="J245" s="3" t="s">
        <v>148</v>
      </c>
      <c r="K245" s="3" t="s">
        <v>165</v>
      </c>
      <c r="L245" s="3" t="s">
        <v>170</v>
      </c>
      <c r="M245" s="3" t="s">
        <v>180</v>
      </c>
      <c r="N245" s="2" t="s">
        <v>191</v>
      </c>
    </row>
    <row r="246" spans="1:14" ht="15">
      <c r="A246" s="2" t="s">
        <v>2</v>
      </c>
      <c r="B246" s="4">
        <f aca="true" t="shared" si="55" ref="B246:B259">$B10</f>
        <v>0</v>
      </c>
      <c r="C246" s="4">
        <f aca="true" t="shared" si="56" ref="C246:C259">$C10</f>
        <v>0</v>
      </c>
      <c r="D246" s="4"/>
      <c r="E246" s="4"/>
      <c r="F246" s="4">
        <f aca="true" t="shared" si="57" ref="F246:F259">$D10</f>
        <v>0</v>
      </c>
      <c r="G246" s="4"/>
      <c r="H246" s="4">
        <f aca="true" t="shared" si="58" ref="H246:H259">$F10</f>
        <v>0</v>
      </c>
      <c r="I246" s="5">
        <f aca="true" t="shared" si="59" ref="I246:I259">(C246-B246)</f>
        <v>0</v>
      </c>
      <c r="J246" s="5" t="str">
        <f aca="true" t="shared" si="60" ref="J246:J259">IF(G246=0,"      -",(G246*(D246+C246)-(E246*D246))*8.34/(1-F246/100))</f>
        <v>      -</v>
      </c>
      <c r="K246" s="5">
        <f aca="true" t="shared" si="61" ref="K246:K259">(I246*H246)*8.34</f>
        <v>0</v>
      </c>
      <c r="L246" s="5" t="str">
        <f aca="true" t="shared" si="62" ref="L246:L259">IF(G246=0,"      -",J246*(1-N246/100)-K246)</f>
        <v>      -</v>
      </c>
      <c r="M246" s="5" t="str">
        <f aca="true" t="shared" si="63" ref="M246:M259">IF(G246=0,"     -",(L246/(8.34*B246)))</f>
        <v>     -</v>
      </c>
      <c r="N246" s="4">
        <f aca="true" t="shared" si="64" ref="N246:N259">$L10</f>
        <v>0</v>
      </c>
    </row>
    <row r="247" spans="1:14" ht="15">
      <c r="A247" s="2" t="s">
        <v>3</v>
      </c>
      <c r="B247" s="4">
        <f t="shared" si="55"/>
        <v>0</v>
      </c>
      <c r="C247" s="4">
        <f t="shared" si="56"/>
        <v>0</v>
      </c>
      <c r="D247" s="4"/>
      <c r="E247" s="4"/>
      <c r="F247" s="4">
        <f t="shared" si="57"/>
        <v>0</v>
      </c>
      <c r="G247" s="4"/>
      <c r="H247" s="4">
        <f t="shared" si="58"/>
        <v>0</v>
      </c>
      <c r="I247" s="5">
        <f t="shared" si="59"/>
        <v>0</v>
      </c>
      <c r="J247" s="5" t="str">
        <f t="shared" si="60"/>
        <v>      -</v>
      </c>
      <c r="K247" s="5">
        <f t="shared" si="61"/>
        <v>0</v>
      </c>
      <c r="L247" s="5" t="str">
        <f t="shared" si="62"/>
        <v>      -</v>
      </c>
      <c r="M247" s="5" t="str">
        <f t="shared" si="63"/>
        <v>     -</v>
      </c>
      <c r="N247" s="4">
        <f t="shared" si="64"/>
        <v>0</v>
      </c>
    </row>
    <row r="248" spans="1:14" ht="15">
      <c r="A248" s="2" t="s">
        <v>4</v>
      </c>
      <c r="B248" s="4">
        <f t="shared" si="55"/>
        <v>0</v>
      </c>
      <c r="C248" s="4">
        <f t="shared" si="56"/>
        <v>0</v>
      </c>
      <c r="D248" s="4"/>
      <c r="E248" s="4"/>
      <c r="F248" s="4">
        <f t="shared" si="57"/>
        <v>0</v>
      </c>
      <c r="G248" s="4"/>
      <c r="H248" s="4">
        <f t="shared" si="58"/>
        <v>0</v>
      </c>
      <c r="I248" s="5">
        <f t="shared" si="59"/>
        <v>0</v>
      </c>
      <c r="J248" s="5" t="str">
        <f t="shared" si="60"/>
        <v>      -</v>
      </c>
      <c r="K248" s="5">
        <f t="shared" si="61"/>
        <v>0</v>
      </c>
      <c r="L248" s="5" t="str">
        <f t="shared" si="62"/>
        <v>      -</v>
      </c>
      <c r="M248" s="5" t="str">
        <f t="shared" si="63"/>
        <v>     -</v>
      </c>
      <c r="N248" s="4">
        <f t="shared" si="64"/>
        <v>0</v>
      </c>
    </row>
    <row r="249" spans="1:14" ht="15">
      <c r="A249" s="2" t="s">
        <v>5</v>
      </c>
      <c r="B249" s="4">
        <f t="shared" si="55"/>
        <v>0</v>
      </c>
      <c r="C249" s="4">
        <f t="shared" si="56"/>
        <v>0</v>
      </c>
      <c r="D249" s="4"/>
      <c r="E249" s="4"/>
      <c r="F249" s="4">
        <f t="shared" si="57"/>
        <v>0</v>
      </c>
      <c r="G249" s="4"/>
      <c r="H249" s="4">
        <f t="shared" si="58"/>
        <v>0</v>
      </c>
      <c r="I249" s="5">
        <f t="shared" si="59"/>
        <v>0</v>
      </c>
      <c r="J249" s="5" t="str">
        <f t="shared" si="60"/>
        <v>      -</v>
      </c>
      <c r="K249" s="5">
        <f t="shared" si="61"/>
        <v>0</v>
      </c>
      <c r="L249" s="5" t="str">
        <f t="shared" si="62"/>
        <v>      -</v>
      </c>
      <c r="M249" s="5" t="str">
        <f t="shared" si="63"/>
        <v>     -</v>
      </c>
      <c r="N249" s="4">
        <f t="shared" si="64"/>
        <v>0</v>
      </c>
    </row>
    <row r="250" spans="1:14" ht="15">
      <c r="A250" s="2" t="s">
        <v>6</v>
      </c>
      <c r="B250" s="4">
        <f t="shared" si="55"/>
        <v>0</v>
      </c>
      <c r="C250" s="4">
        <f t="shared" si="56"/>
        <v>0</v>
      </c>
      <c r="D250" s="4"/>
      <c r="E250" s="4"/>
      <c r="F250" s="4">
        <f t="shared" si="57"/>
        <v>0</v>
      </c>
      <c r="G250" s="4"/>
      <c r="H250" s="4">
        <f t="shared" si="58"/>
        <v>0</v>
      </c>
      <c r="I250" s="5">
        <f t="shared" si="59"/>
        <v>0</v>
      </c>
      <c r="J250" s="5" t="str">
        <f t="shared" si="60"/>
        <v>      -</v>
      </c>
      <c r="K250" s="5">
        <f t="shared" si="61"/>
        <v>0</v>
      </c>
      <c r="L250" s="5" t="str">
        <f t="shared" si="62"/>
        <v>      -</v>
      </c>
      <c r="M250" s="5" t="str">
        <f t="shared" si="63"/>
        <v>     -</v>
      </c>
      <c r="N250" s="4">
        <f t="shared" si="64"/>
        <v>0</v>
      </c>
    </row>
    <row r="251" spans="1:14" ht="15">
      <c r="A251" s="2" t="s">
        <v>7</v>
      </c>
      <c r="B251" s="4">
        <f t="shared" si="55"/>
        <v>2.76</v>
      </c>
      <c r="C251" s="4">
        <f t="shared" si="56"/>
        <v>13.92</v>
      </c>
      <c r="D251" s="4"/>
      <c r="E251" s="4"/>
      <c r="F251" s="4">
        <f t="shared" si="57"/>
        <v>21</v>
      </c>
      <c r="G251" s="4"/>
      <c r="H251" s="4">
        <f t="shared" si="58"/>
        <v>0.00079</v>
      </c>
      <c r="I251" s="5">
        <f t="shared" si="59"/>
        <v>11.16</v>
      </c>
      <c r="J251" s="5" t="str">
        <f t="shared" si="60"/>
        <v>      -</v>
      </c>
      <c r="K251" s="5">
        <f t="shared" si="61"/>
        <v>0.073528776</v>
      </c>
      <c r="L251" s="5" t="str">
        <f t="shared" si="62"/>
        <v>      -</v>
      </c>
      <c r="M251" s="5" t="str">
        <f t="shared" si="63"/>
        <v>     -</v>
      </c>
      <c r="N251" s="4">
        <f t="shared" si="64"/>
        <v>20</v>
      </c>
    </row>
    <row r="252" spans="1:18" ht="15">
      <c r="A252" s="2" t="s">
        <v>8</v>
      </c>
      <c r="B252" s="4">
        <f t="shared" si="55"/>
        <v>0</v>
      </c>
      <c r="C252" s="4">
        <f t="shared" si="56"/>
        <v>0</v>
      </c>
      <c r="D252" s="4"/>
      <c r="E252" s="4"/>
      <c r="F252" s="4">
        <f t="shared" si="57"/>
        <v>0</v>
      </c>
      <c r="G252" s="4"/>
      <c r="H252" s="4">
        <f t="shared" si="58"/>
        <v>0</v>
      </c>
      <c r="I252" s="5">
        <f t="shared" si="59"/>
        <v>0</v>
      </c>
      <c r="J252" s="5" t="str">
        <f t="shared" si="60"/>
        <v>      -</v>
      </c>
      <c r="K252" s="5">
        <f t="shared" si="61"/>
        <v>0</v>
      </c>
      <c r="L252" s="5" t="str">
        <f t="shared" si="62"/>
        <v>      -</v>
      </c>
      <c r="M252" s="5" t="str">
        <f t="shared" si="63"/>
        <v>     -</v>
      </c>
      <c r="N252" s="4">
        <f t="shared" si="64"/>
        <v>0</v>
      </c>
      <c r="Q252" s="8"/>
      <c r="R252" s="6"/>
    </row>
    <row r="253" spans="1:18" ht="15">
      <c r="A253" s="2" t="s">
        <v>9</v>
      </c>
      <c r="B253" s="4">
        <f t="shared" si="55"/>
        <v>0</v>
      </c>
      <c r="C253" s="4">
        <f t="shared" si="56"/>
        <v>0</v>
      </c>
      <c r="D253" s="4"/>
      <c r="E253" s="4"/>
      <c r="F253" s="4">
        <f t="shared" si="57"/>
        <v>0</v>
      </c>
      <c r="G253" s="4"/>
      <c r="H253" s="4">
        <f t="shared" si="58"/>
        <v>0</v>
      </c>
      <c r="I253" s="5">
        <f t="shared" si="59"/>
        <v>0</v>
      </c>
      <c r="J253" s="5" t="str">
        <f t="shared" si="60"/>
        <v>      -</v>
      </c>
      <c r="K253" s="5">
        <f t="shared" si="61"/>
        <v>0</v>
      </c>
      <c r="L253" s="5" t="str">
        <f t="shared" si="62"/>
        <v>      -</v>
      </c>
      <c r="M253" s="5" t="str">
        <f t="shared" si="63"/>
        <v>     -</v>
      </c>
      <c r="N253" s="4">
        <f t="shared" si="64"/>
        <v>0</v>
      </c>
      <c r="R253" s="6"/>
    </row>
    <row r="254" spans="1:18" ht="15">
      <c r="A254" s="2" t="s">
        <v>10</v>
      </c>
      <c r="B254" s="4">
        <f t="shared" si="55"/>
        <v>0</v>
      </c>
      <c r="C254" s="4">
        <f t="shared" si="56"/>
        <v>0</v>
      </c>
      <c r="D254" s="4"/>
      <c r="E254" s="4"/>
      <c r="F254" s="4">
        <f t="shared" si="57"/>
        <v>0</v>
      </c>
      <c r="G254" s="4"/>
      <c r="H254" s="4">
        <f t="shared" si="58"/>
        <v>0</v>
      </c>
      <c r="I254" s="5">
        <f t="shared" si="59"/>
        <v>0</v>
      </c>
      <c r="J254" s="5" t="str">
        <f t="shared" si="60"/>
        <v>      -</v>
      </c>
      <c r="K254" s="5">
        <f t="shared" si="61"/>
        <v>0</v>
      </c>
      <c r="L254" s="5" t="str">
        <f t="shared" si="62"/>
        <v>      -</v>
      </c>
      <c r="M254" s="5" t="str">
        <f t="shared" si="63"/>
        <v>     -</v>
      </c>
      <c r="N254" s="4">
        <f t="shared" si="64"/>
        <v>0</v>
      </c>
      <c r="R254" s="6"/>
    </row>
    <row r="255" spans="1:18" ht="15">
      <c r="A255" s="2" t="s">
        <v>11</v>
      </c>
      <c r="B255" s="4">
        <f t="shared" si="55"/>
        <v>0</v>
      </c>
      <c r="C255" s="4">
        <f t="shared" si="56"/>
        <v>0</v>
      </c>
      <c r="D255" s="4"/>
      <c r="E255" s="4"/>
      <c r="F255" s="4">
        <f t="shared" si="57"/>
        <v>0</v>
      </c>
      <c r="G255" s="4"/>
      <c r="H255" s="4">
        <f t="shared" si="58"/>
        <v>0</v>
      </c>
      <c r="I255" s="5">
        <f t="shared" si="59"/>
        <v>0</v>
      </c>
      <c r="J255" s="5" t="str">
        <f t="shared" si="60"/>
        <v>      -</v>
      </c>
      <c r="K255" s="5">
        <f t="shared" si="61"/>
        <v>0</v>
      </c>
      <c r="L255" s="5" t="str">
        <f t="shared" si="62"/>
        <v>      -</v>
      </c>
      <c r="M255" s="5" t="str">
        <f t="shared" si="63"/>
        <v>     -</v>
      </c>
      <c r="N255" s="4">
        <f t="shared" si="64"/>
        <v>0</v>
      </c>
      <c r="R255" s="6"/>
    </row>
    <row r="256" spans="1:18" ht="15">
      <c r="A256" s="2" t="s">
        <v>12</v>
      </c>
      <c r="B256" s="4">
        <f t="shared" si="55"/>
        <v>0</v>
      </c>
      <c r="C256" s="4">
        <f t="shared" si="56"/>
        <v>0</v>
      </c>
      <c r="D256" s="4"/>
      <c r="E256" s="4"/>
      <c r="F256" s="4">
        <f t="shared" si="57"/>
        <v>0</v>
      </c>
      <c r="G256" s="4"/>
      <c r="H256" s="4">
        <f t="shared" si="58"/>
        <v>0</v>
      </c>
      <c r="I256" s="5">
        <f t="shared" si="59"/>
        <v>0</v>
      </c>
      <c r="J256" s="5" t="str">
        <f t="shared" si="60"/>
        <v>      -</v>
      </c>
      <c r="K256" s="5">
        <f t="shared" si="61"/>
        <v>0</v>
      </c>
      <c r="L256" s="5" t="str">
        <f t="shared" si="62"/>
        <v>      -</v>
      </c>
      <c r="M256" s="5" t="str">
        <f t="shared" si="63"/>
        <v>     -</v>
      </c>
      <c r="N256" s="4">
        <f t="shared" si="64"/>
        <v>0</v>
      </c>
      <c r="R256" s="6"/>
    </row>
    <row r="257" spans="1:18" ht="15">
      <c r="A257" s="2" t="s">
        <v>13</v>
      </c>
      <c r="B257" s="4">
        <f t="shared" si="55"/>
        <v>0</v>
      </c>
      <c r="C257" s="4">
        <f t="shared" si="56"/>
        <v>0</v>
      </c>
      <c r="D257" s="4"/>
      <c r="E257" s="4"/>
      <c r="F257" s="4">
        <f t="shared" si="57"/>
        <v>0</v>
      </c>
      <c r="G257" s="4"/>
      <c r="H257" s="4">
        <f t="shared" si="58"/>
        <v>0</v>
      </c>
      <c r="I257" s="5">
        <f t="shared" si="59"/>
        <v>0</v>
      </c>
      <c r="J257" s="5" t="str">
        <f t="shared" si="60"/>
        <v>      -</v>
      </c>
      <c r="K257" s="5">
        <f t="shared" si="61"/>
        <v>0</v>
      </c>
      <c r="L257" s="5" t="str">
        <f t="shared" si="62"/>
        <v>      -</v>
      </c>
      <c r="M257" s="5" t="str">
        <f t="shared" si="63"/>
        <v>     -</v>
      </c>
      <c r="N257" s="4">
        <f t="shared" si="64"/>
        <v>0</v>
      </c>
      <c r="R257" s="6"/>
    </row>
    <row r="258" spans="1:18" ht="15">
      <c r="A258" s="2" t="s">
        <v>14</v>
      </c>
      <c r="B258" s="4">
        <f t="shared" si="55"/>
        <v>0</v>
      </c>
      <c r="C258" s="4">
        <f t="shared" si="56"/>
        <v>0</v>
      </c>
      <c r="D258" s="4"/>
      <c r="E258" s="4"/>
      <c r="F258" s="4">
        <f t="shared" si="57"/>
        <v>0</v>
      </c>
      <c r="G258" s="4"/>
      <c r="H258" s="4">
        <f t="shared" si="58"/>
        <v>0</v>
      </c>
      <c r="I258" s="5">
        <f t="shared" si="59"/>
        <v>0</v>
      </c>
      <c r="J258" s="5" t="str">
        <f t="shared" si="60"/>
        <v>      -</v>
      </c>
      <c r="K258" s="5">
        <f t="shared" si="61"/>
        <v>0</v>
      </c>
      <c r="L258" s="5" t="str">
        <f t="shared" si="62"/>
        <v>      -</v>
      </c>
      <c r="M258" s="5" t="str">
        <f t="shared" si="63"/>
        <v>     -</v>
      </c>
      <c r="N258" s="4">
        <f t="shared" si="64"/>
        <v>0</v>
      </c>
      <c r="R258" s="6"/>
    </row>
    <row r="259" spans="1:18" ht="15">
      <c r="A259" s="2" t="s">
        <v>15</v>
      </c>
      <c r="B259" s="4">
        <f t="shared" si="55"/>
        <v>0</v>
      </c>
      <c r="C259" s="4">
        <f t="shared" si="56"/>
        <v>0</v>
      </c>
      <c r="D259" s="4"/>
      <c r="E259" s="4"/>
      <c r="F259" s="4">
        <f t="shared" si="57"/>
        <v>0</v>
      </c>
      <c r="G259" s="4"/>
      <c r="H259" s="4">
        <f t="shared" si="58"/>
        <v>0</v>
      </c>
      <c r="I259" s="5">
        <f t="shared" si="59"/>
        <v>0</v>
      </c>
      <c r="J259" s="5" t="str">
        <f t="shared" si="60"/>
        <v>      -</v>
      </c>
      <c r="K259" s="5">
        <f t="shared" si="61"/>
        <v>0</v>
      </c>
      <c r="L259" s="5" t="str">
        <f t="shared" si="62"/>
        <v>      -</v>
      </c>
      <c r="M259" s="5" t="str">
        <f t="shared" si="63"/>
        <v>     -</v>
      </c>
      <c r="N259" s="4">
        <f t="shared" si="64"/>
        <v>0</v>
      </c>
      <c r="R259" s="6"/>
    </row>
    <row r="260" spans="1:18" ht="15">
      <c r="A260" s="2" t="s">
        <v>16</v>
      </c>
      <c r="B260" s="7" t="s">
        <v>47</v>
      </c>
      <c r="R260" s="6"/>
    </row>
    <row r="261" spans="1:18" ht="15">
      <c r="A261" s="2" t="s">
        <v>17</v>
      </c>
      <c r="B261" s="7" t="s">
        <v>48</v>
      </c>
      <c r="R261" s="6"/>
    </row>
    <row r="262" spans="1:18" ht="15">
      <c r="A262" s="2" t="s">
        <v>39</v>
      </c>
      <c r="B262" s="2" t="s">
        <v>81</v>
      </c>
      <c r="R262" s="6"/>
    </row>
    <row r="263" spans="1:18" ht="15">
      <c r="A263" s="2" t="s">
        <v>40</v>
      </c>
      <c r="B263" s="2" t="s">
        <v>82</v>
      </c>
      <c r="R263" s="6"/>
    </row>
    <row r="264" spans="1:17" ht="15">
      <c r="A264" s="2" t="s">
        <v>18</v>
      </c>
      <c r="B264" s="7" t="s">
        <v>49</v>
      </c>
      <c r="Q264" s="6"/>
    </row>
    <row r="265" spans="1:2" ht="15">
      <c r="A265" s="2" t="s">
        <v>19</v>
      </c>
      <c r="B265" s="7" t="s">
        <v>83</v>
      </c>
    </row>
    <row r="266" spans="1:2" ht="15">
      <c r="A266" s="2" t="s">
        <v>20</v>
      </c>
      <c r="B266" s="7" t="s">
        <v>51</v>
      </c>
    </row>
    <row r="267" spans="1:2" ht="15">
      <c r="A267" s="2" t="s">
        <v>21</v>
      </c>
      <c r="B267" s="7" t="s">
        <v>52</v>
      </c>
    </row>
    <row r="268" spans="1:2" ht="15">
      <c r="A268" s="2" t="s">
        <v>22</v>
      </c>
      <c r="B268" s="7" t="s">
        <v>53</v>
      </c>
    </row>
    <row r="269" spans="1:2" ht="15">
      <c r="A269" s="2" t="s">
        <v>23</v>
      </c>
      <c r="B269" s="7" t="s">
        <v>54</v>
      </c>
    </row>
    <row r="270" spans="1:2" ht="15">
      <c r="A270" s="2" t="s">
        <v>24</v>
      </c>
      <c r="B270" s="7" t="s">
        <v>55</v>
      </c>
    </row>
    <row r="271" spans="1:2" ht="15">
      <c r="A271" s="2" t="s">
        <v>25</v>
      </c>
      <c r="B271" s="2" t="s">
        <v>56</v>
      </c>
    </row>
    <row r="272" spans="1:2" ht="15">
      <c r="A272" s="2" t="s">
        <v>26</v>
      </c>
      <c r="B272" s="2" t="s">
        <v>57</v>
      </c>
    </row>
    <row r="273" spans="1:2" ht="15">
      <c r="A273" s="2" t="s">
        <v>27</v>
      </c>
      <c r="B273" s="2" t="s">
        <v>58</v>
      </c>
    </row>
    <row r="274" spans="1:2" ht="15">
      <c r="A274" s="2" t="s">
        <v>28</v>
      </c>
      <c r="B274" s="2" t="s">
        <v>84</v>
      </c>
    </row>
    <row r="275" spans="1:2" ht="15">
      <c r="A275" s="2" t="s">
        <v>29</v>
      </c>
      <c r="B275" s="2" t="s">
        <v>85</v>
      </c>
    </row>
    <row r="276" ht="15">
      <c r="A276" s="5" t="s">
        <v>30</v>
      </c>
    </row>
    <row r="278" spans="1:8" ht="15">
      <c r="A278" s="2" t="s">
        <v>0</v>
      </c>
      <c r="G278" s="2" t="s">
        <v>133</v>
      </c>
      <c r="H278" s="2" t="s">
        <v>161</v>
      </c>
    </row>
    <row r="279" ht="15">
      <c r="C279" s="2" t="s">
        <v>102</v>
      </c>
    </row>
    <row r="280" spans="2:12" ht="15">
      <c r="B280" s="2" t="s">
        <v>86</v>
      </c>
      <c r="J280" s="2" t="s">
        <v>144</v>
      </c>
      <c r="L280" s="2" t="s">
        <v>168</v>
      </c>
    </row>
    <row r="282" spans="2:14" ht="15">
      <c r="B282" s="3" t="s">
        <v>44</v>
      </c>
      <c r="C282" s="3" t="s">
        <v>94</v>
      </c>
      <c r="D282" s="3" t="s">
        <v>111</v>
      </c>
      <c r="E282" s="3" t="s">
        <v>111</v>
      </c>
      <c r="F282" s="3" t="s">
        <v>104</v>
      </c>
      <c r="G282" s="3" t="s">
        <v>141</v>
      </c>
      <c r="H282" s="2" t="s">
        <v>159</v>
      </c>
      <c r="I282" s="2" t="s">
        <v>131</v>
      </c>
      <c r="J282" s="3" t="s">
        <v>145</v>
      </c>
      <c r="K282" s="3" t="s">
        <v>163</v>
      </c>
      <c r="L282" s="3" t="s">
        <v>145</v>
      </c>
      <c r="M282" s="3" t="s">
        <v>177</v>
      </c>
      <c r="N282" s="2" t="s">
        <v>188</v>
      </c>
    </row>
    <row r="283" spans="1:14" ht="15">
      <c r="A283" s="3" t="s">
        <v>1</v>
      </c>
      <c r="B283" s="3" t="s">
        <v>45</v>
      </c>
      <c r="C283" s="3" t="s">
        <v>45</v>
      </c>
      <c r="D283" s="3" t="s">
        <v>45</v>
      </c>
      <c r="E283" s="3" t="s">
        <v>124</v>
      </c>
      <c r="F283" s="3" t="s">
        <v>105</v>
      </c>
      <c r="G283" s="3" t="s">
        <v>140</v>
      </c>
      <c r="H283" s="3" t="s">
        <v>124</v>
      </c>
      <c r="I283" s="3" t="s">
        <v>45</v>
      </c>
      <c r="J283" s="3" t="s">
        <v>146</v>
      </c>
      <c r="K283" s="3" t="s">
        <v>164</v>
      </c>
      <c r="L283" s="3" t="s">
        <v>169</v>
      </c>
      <c r="M283" s="3" t="s">
        <v>178</v>
      </c>
      <c r="N283" s="2" t="s">
        <v>189</v>
      </c>
    </row>
    <row r="284" spans="2:14" ht="15">
      <c r="B284" s="3" t="s">
        <v>46</v>
      </c>
      <c r="C284" s="3" t="s">
        <v>46</v>
      </c>
      <c r="D284" s="3" t="s">
        <v>46</v>
      </c>
      <c r="E284" s="3" t="s">
        <v>116</v>
      </c>
      <c r="F284" s="3" t="s">
        <v>106</v>
      </c>
      <c r="G284" s="3" t="s">
        <v>116</v>
      </c>
      <c r="H284" s="3" t="s">
        <v>116</v>
      </c>
      <c r="I284" s="3" t="s">
        <v>46</v>
      </c>
      <c r="J284" s="3" t="s">
        <v>147</v>
      </c>
      <c r="K284" s="3" t="s">
        <v>147</v>
      </c>
      <c r="L284" s="3" t="s">
        <v>147</v>
      </c>
      <c r="M284" s="3" t="s">
        <v>179</v>
      </c>
      <c r="N284" s="2" t="s">
        <v>190</v>
      </c>
    </row>
    <row r="285" spans="2:14" ht="15">
      <c r="B285" s="3" t="s">
        <v>32</v>
      </c>
      <c r="C285" s="3" t="s">
        <v>95</v>
      </c>
      <c r="D285" s="3" t="s">
        <v>39</v>
      </c>
      <c r="E285" s="3" t="s">
        <v>40</v>
      </c>
      <c r="F285" s="3" t="s">
        <v>107</v>
      </c>
      <c r="G285" s="3" t="s">
        <v>117</v>
      </c>
      <c r="H285" s="3" t="s">
        <v>126</v>
      </c>
      <c r="I285" s="3" t="s">
        <v>132</v>
      </c>
      <c r="J285" s="3" t="s">
        <v>148</v>
      </c>
      <c r="K285" s="3" t="s">
        <v>165</v>
      </c>
      <c r="L285" s="3" t="s">
        <v>170</v>
      </c>
      <c r="M285" s="3" t="s">
        <v>180</v>
      </c>
      <c r="N285" s="2" t="s">
        <v>191</v>
      </c>
    </row>
    <row r="286" spans="1:14" ht="15">
      <c r="A286" s="2" t="s">
        <v>2</v>
      </c>
      <c r="B286" s="4">
        <f aca="true" t="shared" si="65" ref="B286:B299">$B10</f>
        <v>0</v>
      </c>
      <c r="C286" s="4">
        <f aca="true" t="shared" si="66" ref="C286:C299">$C10</f>
        <v>0</v>
      </c>
      <c r="D286" s="4"/>
      <c r="E286" s="4">
        <f aca="true" t="shared" si="67" ref="E286:E299">$E246</f>
        <v>0</v>
      </c>
      <c r="F286" s="4">
        <f aca="true" t="shared" si="68" ref="F286:F299">$D10</f>
        <v>0</v>
      </c>
      <c r="G286" s="4"/>
      <c r="H286" s="4">
        <f aca="true" t="shared" si="69" ref="H286:H299">$F10</f>
        <v>0</v>
      </c>
      <c r="I286" s="5">
        <f aca="true" t="shared" si="70" ref="I286:I299">(C286-B286)</f>
        <v>0</v>
      </c>
      <c r="J286" s="5" t="str">
        <f aca="true" t="shared" si="71" ref="J286:J299">IF(G286=0,"      -",(G286*(D286+C286)-(E286*D286))*8.34/(1-F286/100))</f>
        <v>      -</v>
      </c>
      <c r="K286" s="5">
        <f aca="true" t="shared" si="72" ref="K286:K299">(I286*H286)*8.34</f>
        <v>0</v>
      </c>
      <c r="L286" s="5" t="str">
        <f aca="true" t="shared" si="73" ref="L286:L299">IF(G286=0,"      -",J286*(1-N286/100)-K286)</f>
        <v>      -</v>
      </c>
      <c r="M286" s="5" t="str">
        <f aca="true" t="shared" si="74" ref="M286:M299">IF(G286=0,"     -",(L286/(8.34*B286)))</f>
        <v>     -</v>
      </c>
      <c r="N286" s="4">
        <f aca="true" t="shared" si="75" ref="N286:N299">$L10</f>
        <v>0</v>
      </c>
    </row>
    <row r="287" spans="1:14" ht="15">
      <c r="A287" s="2" t="s">
        <v>3</v>
      </c>
      <c r="B287" s="4">
        <f t="shared" si="65"/>
        <v>0</v>
      </c>
      <c r="C287" s="4">
        <f t="shared" si="66"/>
        <v>0</v>
      </c>
      <c r="D287" s="4"/>
      <c r="E287" s="4">
        <f t="shared" si="67"/>
        <v>0</v>
      </c>
      <c r="F287" s="4">
        <f t="shared" si="68"/>
        <v>0</v>
      </c>
      <c r="G287" s="4"/>
      <c r="H287" s="4">
        <f t="shared" si="69"/>
        <v>0</v>
      </c>
      <c r="I287" s="5">
        <f t="shared" si="70"/>
        <v>0</v>
      </c>
      <c r="J287" s="5" t="str">
        <f t="shared" si="71"/>
        <v>      -</v>
      </c>
      <c r="K287" s="5">
        <f t="shared" si="72"/>
        <v>0</v>
      </c>
      <c r="L287" s="5" t="str">
        <f t="shared" si="73"/>
        <v>      -</v>
      </c>
      <c r="M287" s="5" t="str">
        <f t="shared" si="74"/>
        <v>     -</v>
      </c>
      <c r="N287" s="4">
        <f t="shared" si="75"/>
        <v>0</v>
      </c>
    </row>
    <row r="288" spans="1:14" ht="15">
      <c r="A288" s="2" t="s">
        <v>4</v>
      </c>
      <c r="B288" s="4">
        <f t="shared" si="65"/>
        <v>0</v>
      </c>
      <c r="C288" s="4">
        <f t="shared" si="66"/>
        <v>0</v>
      </c>
      <c r="D288" s="4"/>
      <c r="E288" s="4">
        <f t="shared" si="67"/>
        <v>0</v>
      </c>
      <c r="F288" s="4">
        <f t="shared" si="68"/>
        <v>0</v>
      </c>
      <c r="G288" s="4"/>
      <c r="H288" s="4">
        <f t="shared" si="69"/>
        <v>0</v>
      </c>
      <c r="I288" s="5">
        <f t="shared" si="70"/>
        <v>0</v>
      </c>
      <c r="J288" s="5" t="str">
        <f t="shared" si="71"/>
        <v>      -</v>
      </c>
      <c r="K288" s="5">
        <f t="shared" si="72"/>
        <v>0</v>
      </c>
      <c r="L288" s="5" t="str">
        <f t="shared" si="73"/>
        <v>      -</v>
      </c>
      <c r="M288" s="5" t="str">
        <f t="shared" si="74"/>
        <v>     -</v>
      </c>
      <c r="N288" s="4">
        <f t="shared" si="75"/>
        <v>0</v>
      </c>
    </row>
    <row r="289" spans="1:14" ht="15">
      <c r="A289" s="2" t="s">
        <v>5</v>
      </c>
      <c r="B289" s="4">
        <f t="shared" si="65"/>
        <v>0</v>
      </c>
      <c r="C289" s="4">
        <f t="shared" si="66"/>
        <v>0</v>
      </c>
      <c r="D289" s="4"/>
      <c r="E289" s="4">
        <f t="shared" si="67"/>
        <v>0</v>
      </c>
      <c r="F289" s="4">
        <f t="shared" si="68"/>
        <v>0</v>
      </c>
      <c r="G289" s="4"/>
      <c r="H289" s="4">
        <f t="shared" si="69"/>
        <v>0</v>
      </c>
      <c r="I289" s="5">
        <f t="shared" si="70"/>
        <v>0</v>
      </c>
      <c r="J289" s="5" t="str">
        <f t="shared" si="71"/>
        <v>      -</v>
      </c>
      <c r="K289" s="5">
        <f t="shared" si="72"/>
        <v>0</v>
      </c>
      <c r="L289" s="5" t="str">
        <f t="shared" si="73"/>
        <v>      -</v>
      </c>
      <c r="M289" s="5" t="str">
        <f t="shared" si="74"/>
        <v>     -</v>
      </c>
      <c r="N289" s="4">
        <f t="shared" si="75"/>
        <v>0</v>
      </c>
    </row>
    <row r="290" spans="1:14" ht="15">
      <c r="A290" s="2" t="s">
        <v>6</v>
      </c>
      <c r="B290" s="4">
        <f t="shared" si="65"/>
        <v>0</v>
      </c>
      <c r="C290" s="4">
        <f t="shared" si="66"/>
        <v>0</v>
      </c>
      <c r="D290" s="4"/>
      <c r="E290" s="4">
        <f t="shared" si="67"/>
        <v>0</v>
      </c>
      <c r="F290" s="4">
        <f t="shared" si="68"/>
        <v>0</v>
      </c>
      <c r="G290" s="4"/>
      <c r="H290" s="4">
        <f t="shared" si="69"/>
        <v>0</v>
      </c>
      <c r="I290" s="5">
        <f t="shared" si="70"/>
        <v>0</v>
      </c>
      <c r="J290" s="5" t="str">
        <f t="shared" si="71"/>
        <v>      -</v>
      </c>
      <c r="K290" s="5">
        <f t="shared" si="72"/>
        <v>0</v>
      </c>
      <c r="L290" s="5" t="str">
        <f t="shared" si="73"/>
        <v>      -</v>
      </c>
      <c r="M290" s="5" t="str">
        <f t="shared" si="74"/>
        <v>     -</v>
      </c>
      <c r="N290" s="4">
        <f t="shared" si="75"/>
        <v>0</v>
      </c>
    </row>
    <row r="291" spans="1:14" ht="15">
      <c r="A291" s="2" t="s">
        <v>7</v>
      </c>
      <c r="B291" s="4">
        <f t="shared" si="65"/>
        <v>2.76</v>
      </c>
      <c r="C291" s="4">
        <f t="shared" si="66"/>
        <v>13.92</v>
      </c>
      <c r="D291" s="4"/>
      <c r="E291" s="4">
        <f t="shared" si="67"/>
        <v>0</v>
      </c>
      <c r="F291" s="4">
        <f t="shared" si="68"/>
        <v>21</v>
      </c>
      <c r="G291" s="4"/>
      <c r="H291" s="4">
        <f t="shared" si="69"/>
        <v>0.00079</v>
      </c>
      <c r="I291" s="5">
        <f t="shared" si="70"/>
        <v>11.16</v>
      </c>
      <c r="J291" s="5" t="str">
        <f t="shared" si="71"/>
        <v>      -</v>
      </c>
      <c r="K291" s="5">
        <f t="shared" si="72"/>
        <v>0.073528776</v>
      </c>
      <c r="L291" s="5" t="str">
        <f t="shared" si="73"/>
        <v>      -</v>
      </c>
      <c r="M291" s="5" t="str">
        <f t="shared" si="74"/>
        <v>     -</v>
      </c>
      <c r="N291" s="4">
        <f t="shared" si="75"/>
        <v>20</v>
      </c>
    </row>
    <row r="292" spans="1:14" ht="15">
      <c r="A292" s="2" t="s">
        <v>8</v>
      </c>
      <c r="B292" s="4">
        <f t="shared" si="65"/>
        <v>0</v>
      </c>
      <c r="C292" s="4">
        <f t="shared" si="66"/>
        <v>0</v>
      </c>
      <c r="D292" s="4"/>
      <c r="E292" s="4">
        <f t="shared" si="67"/>
        <v>0</v>
      </c>
      <c r="F292" s="4">
        <f t="shared" si="68"/>
        <v>0</v>
      </c>
      <c r="G292" s="4"/>
      <c r="H292" s="4">
        <f t="shared" si="69"/>
        <v>0</v>
      </c>
      <c r="I292" s="5">
        <f t="shared" si="70"/>
        <v>0</v>
      </c>
      <c r="J292" s="5" t="str">
        <f t="shared" si="71"/>
        <v>      -</v>
      </c>
      <c r="K292" s="5">
        <f t="shared" si="72"/>
        <v>0</v>
      </c>
      <c r="L292" s="5" t="str">
        <f t="shared" si="73"/>
        <v>      -</v>
      </c>
      <c r="M292" s="5" t="str">
        <f t="shared" si="74"/>
        <v>     -</v>
      </c>
      <c r="N292" s="4">
        <f t="shared" si="75"/>
        <v>0</v>
      </c>
    </row>
    <row r="293" spans="1:14" ht="15">
      <c r="A293" s="2" t="s">
        <v>9</v>
      </c>
      <c r="B293" s="4">
        <f t="shared" si="65"/>
        <v>0</v>
      </c>
      <c r="C293" s="4">
        <f t="shared" si="66"/>
        <v>0</v>
      </c>
      <c r="D293" s="4"/>
      <c r="E293" s="4">
        <f t="shared" si="67"/>
        <v>0</v>
      </c>
      <c r="F293" s="4">
        <f t="shared" si="68"/>
        <v>0</v>
      </c>
      <c r="G293" s="4"/>
      <c r="H293" s="4">
        <f t="shared" si="69"/>
        <v>0</v>
      </c>
      <c r="I293" s="5">
        <f t="shared" si="70"/>
        <v>0</v>
      </c>
      <c r="J293" s="5" t="str">
        <f t="shared" si="71"/>
        <v>      -</v>
      </c>
      <c r="K293" s="5">
        <f t="shared" si="72"/>
        <v>0</v>
      </c>
      <c r="L293" s="5" t="str">
        <f t="shared" si="73"/>
        <v>      -</v>
      </c>
      <c r="M293" s="5" t="str">
        <f t="shared" si="74"/>
        <v>     -</v>
      </c>
      <c r="N293" s="4">
        <f t="shared" si="75"/>
        <v>0</v>
      </c>
    </row>
    <row r="294" spans="1:14" ht="15">
      <c r="A294" s="2" t="s">
        <v>10</v>
      </c>
      <c r="B294" s="4">
        <f t="shared" si="65"/>
        <v>0</v>
      </c>
      <c r="C294" s="4">
        <f t="shared" si="66"/>
        <v>0</v>
      </c>
      <c r="D294" s="4"/>
      <c r="E294" s="4">
        <f t="shared" si="67"/>
        <v>0</v>
      </c>
      <c r="F294" s="4">
        <f t="shared" si="68"/>
        <v>0</v>
      </c>
      <c r="G294" s="4"/>
      <c r="H294" s="4">
        <f t="shared" si="69"/>
        <v>0</v>
      </c>
      <c r="I294" s="5">
        <f t="shared" si="70"/>
        <v>0</v>
      </c>
      <c r="J294" s="5" t="str">
        <f t="shared" si="71"/>
        <v>      -</v>
      </c>
      <c r="K294" s="5">
        <f t="shared" si="72"/>
        <v>0</v>
      </c>
      <c r="L294" s="5" t="str">
        <f t="shared" si="73"/>
        <v>      -</v>
      </c>
      <c r="M294" s="5" t="str">
        <f t="shared" si="74"/>
        <v>     -</v>
      </c>
      <c r="N294" s="4">
        <f t="shared" si="75"/>
        <v>0</v>
      </c>
    </row>
    <row r="295" spans="1:14" ht="15">
      <c r="A295" s="2" t="s">
        <v>11</v>
      </c>
      <c r="B295" s="4">
        <f t="shared" si="65"/>
        <v>0</v>
      </c>
      <c r="C295" s="4">
        <f t="shared" si="66"/>
        <v>0</v>
      </c>
      <c r="D295" s="4"/>
      <c r="E295" s="4">
        <f t="shared" si="67"/>
        <v>0</v>
      </c>
      <c r="F295" s="4">
        <f t="shared" si="68"/>
        <v>0</v>
      </c>
      <c r="G295" s="4"/>
      <c r="H295" s="4">
        <f t="shared" si="69"/>
        <v>0</v>
      </c>
      <c r="I295" s="5">
        <f t="shared" si="70"/>
        <v>0</v>
      </c>
      <c r="J295" s="5" t="str">
        <f t="shared" si="71"/>
        <v>      -</v>
      </c>
      <c r="K295" s="5">
        <f t="shared" si="72"/>
        <v>0</v>
      </c>
      <c r="L295" s="5" t="str">
        <f t="shared" si="73"/>
        <v>      -</v>
      </c>
      <c r="M295" s="5" t="str">
        <f t="shared" si="74"/>
        <v>     -</v>
      </c>
      <c r="N295" s="4">
        <f t="shared" si="75"/>
        <v>0</v>
      </c>
    </row>
    <row r="296" spans="1:14" ht="15">
      <c r="A296" s="2" t="s">
        <v>12</v>
      </c>
      <c r="B296" s="4">
        <f t="shared" si="65"/>
        <v>0</v>
      </c>
      <c r="C296" s="4">
        <f t="shared" si="66"/>
        <v>0</v>
      </c>
      <c r="D296" s="4"/>
      <c r="E296" s="4">
        <f t="shared" si="67"/>
        <v>0</v>
      </c>
      <c r="F296" s="4">
        <f t="shared" si="68"/>
        <v>0</v>
      </c>
      <c r="G296" s="4"/>
      <c r="H296" s="4">
        <f t="shared" si="69"/>
        <v>0</v>
      </c>
      <c r="I296" s="5">
        <f t="shared" si="70"/>
        <v>0</v>
      </c>
      <c r="J296" s="5" t="str">
        <f t="shared" si="71"/>
        <v>      -</v>
      </c>
      <c r="K296" s="5">
        <f t="shared" si="72"/>
        <v>0</v>
      </c>
      <c r="L296" s="5" t="str">
        <f t="shared" si="73"/>
        <v>      -</v>
      </c>
      <c r="M296" s="5" t="str">
        <f t="shared" si="74"/>
        <v>     -</v>
      </c>
      <c r="N296" s="4">
        <f t="shared" si="75"/>
        <v>0</v>
      </c>
    </row>
    <row r="297" spans="1:14" ht="15">
      <c r="A297" s="2" t="s">
        <v>13</v>
      </c>
      <c r="B297" s="4">
        <f t="shared" si="65"/>
        <v>0</v>
      </c>
      <c r="C297" s="4">
        <f t="shared" si="66"/>
        <v>0</v>
      </c>
      <c r="D297" s="4"/>
      <c r="E297" s="4">
        <f t="shared" si="67"/>
        <v>0</v>
      </c>
      <c r="F297" s="4">
        <f t="shared" si="68"/>
        <v>0</v>
      </c>
      <c r="G297" s="4"/>
      <c r="H297" s="4">
        <f t="shared" si="69"/>
        <v>0</v>
      </c>
      <c r="I297" s="5">
        <f t="shared" si="70"/>
        <v>0</v>
      </c>
      <c r="J297" s="5" t="str">
        <f t="shared" si="71"/>
        <v>      -</v>
      </c>
      <c r="K297" s="5">
        <f t="shared" si="72"/>
        <v>0</v>
      </c>
      <c r="L297" s="5" t="str">
        <f t="shared" si="73"/>
        <v>      -</v>
      </c>
      <c r="M297" s="5" t="str">
        <f t="shared" si="74"/>
        <v>     -</v>
      </c>
      <c r="N297" s="4">
        <f t="shared" si="75"/>
        <v>0</v>
      </c>
    </row>
    <row r="298" spans="1:14" ht="15">
      <c r="A298" s="2" t="s">
        <v>14</v>
      </c>
      <c r="B298" s="4">
        <f t="shared" si="65"/>
        <v>0</v>
      </c>
      <c r="C298" s="4">
        <f t="shared" si="66"/>
        <v>0</v>
      </c>
      <c r="D298" s="4"/>
      <c r="E298" s="4">
        <f t="shared" si="67"/>
        <v>0</v>
      </c>
      <c r="F298" s="4">
        <f t="shared" si="68"/>
        <v>0</v>
      </c>
      <c r="G298" s="4"/>
      <c r="H298" s="4">
        <f t="shared" si="69"/>
        <v>0</v>
      </c>
      <c r="I298" s="5">
        <f t="shared" si="70"/>
        <v>0</v>
      </c>
      <c r="J298" s="5" t="str">
        <f t="shared" si="71"/>
        <v>      -</v>
      </c>
      <c r="K298" s="5">
        <f t="shared" si="72"/>
        <v>0</v>
      </c>
      <c r="L298" s="5" t="str">
        <f t="shared" si="73"/>
        <v>      -</v>
      </c>
      <c r="M298" s="5" t="str">
        <f t="shared" si="74"/>
        <v>     -</v>
      </c>
      <c r="N298" s="4">
        <f t="shared" si="75"/>
        <v>0</v>
      </c>
    </row>
    <row r="299" spans="1:14" ht="15">
      <c r="A299" s="2" t="s">
        <v>15</v>
      </c>
      <c r="B299" s="4">
        <f t="shared" si="65"/>
        <v>0</v>
      </c>
      <c r="C299" s="4">
        <f t="shared" si="66"/>
        <v>0</v>
      </c>
      <c r="D299" s="4"/>
      <c r="E299" s="4">
        <f t="shared" si="67"/>
        <v>0</v>
      </c>
      <c r="F299" s="4">
        <f t="shared" si="68"/>
        <v>0</v>
      </c>
      <c r="G299" s="4"/>
      <c r="H299" s="4">
        <f t="shared" si="69"/>
        <v>0</v>
      </c>
      <c r="I299" s="5">
        <f t="shared" si="70"/>
        <v>0</v>
      </c>
      <c r="J299" s="5" t="str">
        <f t="shared" si="71"/>
        <v>      -</v>
      </c>
      <c r="K299" s="5">
        <f t="shared" si="72"/>
        <v>0</v>
      </c>
      <c r="L299" s="5" t="str">
        <f t="shared" si="73"/>
        <v>      -</v>
      </c>
      <c r="M299" s="5" t="str">
        <f t="shared" si="74"/>
        <v>     -</v>
      </c>
      <c r="N299" s="4">
        <f t="shared" si="75"/>
        <v>0</v>
      </c>
    </row>
    <row r="300" spans="1:2" ht="15">
      <c r="A300" s="2" t="s">
        <v>16</v>
      </c>
      <c r="B300" s="7" t="s">
        <v>47</v>
      </c>
    </row>
    <row r="301" spans="1:2" ht="15">
      <c r="A301" s="2" t="s">
        <v>17</v>
      </c>
      <c r="B301" s="7" t="s">
        <v>48</v>
      </c>
    </row>
    <row r="302" spans="1:2" ht="15">
      <c r="A302" s="2" t="s">
        <v>39</v>
      </c>
      <c r="B302" s="2" t="s">
        <v>87</v>
      </c>
    </row>
    <row r="303" spans="1:2" ht="15">
      <c r="A303" s="2" t="s">
        <v>40</v>
      </c>
      <c r="B303" s="2" t="s">
        <v>82</v>
      </c>
    </row>
    <row r="304" spans="1:2" ht="15">
      <c r="A304" s="2" t="s">
        <v>18</v>
      </c>
      <c r="B304" s="7" t="s">
        <v>49</v>
      </c>
    </row>
    <row r="305" spans="1:2" ht="15">
      <c r="A305" s="2" t="s">
        <v>19</v>
      </c>
      <c r="B305" s="7" t="s">
        <v>88</v>
      </c>
    </row>
    <row r="306" spans="1:2" ht="15">
      <c r="A306" s="2" t="s">
        <v>20</v>
      </c>
      <c r="B306" s="7" t="s">
        <v>51</v>
      </c>
    </row>
    <row r="307" spans="1:2" ht="15">
      <c r="A307" s="2" t="s">
        <v>21</v>
      </c>
      <c r="B307" s="7" t="s">
        <v>52</v>
      </c>
    </row>
    <row r="308" spans="1:2" ht="15">
      <c r="A308" s="2" t="s">
        <v>22</v>
      </c>
      <c r="B308" s="7" t="s">
        <v>53</v>
      </c>
    </row>
    <row r="309" spans="1:2" ht="15">
      <c r="A309" s="2" t="s">
        <v>23</v>
      </c>
      <c r="B309" s="7" t="s">
        <v>54</v>
      </c>
    </row>
    <row r="310" spans="1:2" ht="15">
      <c r="A310" s="2" t="s">
        <v>24</v>
      </c>
      <c r="B310" s="7" t="s">
        <v>55</v>
      </c>
    </row>
    <row r="311" spans="1:2" ht="15">
      <c r="A311" s="2" t="s">
        <v>25</v>
      </c>
      <c r="B311" s="2" t="s">
        <v>56</v>
      </c>
    </row>
    <row r="312" spans="1:2" ht="15">
      <c r="A312" s="2" t="s">
        <v>26</v>
      </c>
      <c r="B312" s="2" t="s">
        <v>57</v>
      </c>
    </row>
    <row r="313" spans="1:2" ht="15">
      <c r="A313" s="2" t="s">
        <v>27</v>
      </c>
      <c r="B313" s="2" t="s">
        <v>58</v>
      </c>
    </row>
    <row r="314" spans="1:2" ht="15">
      <c r="A314" s="2" t="s">
        <v>28</v>
      </c>
      <c r="B314" s="2" t="s">
        <v>84</v>
      </c>
    </row>
    <row r="315" spans="1:2" ht="15">
      <c r="A315" s="2" t="s">
        <v>29</v>
      </c>
      <c r="B315" s="2" t="s">
        <v>85</v>
      </c>
    </row>
    <row r="316" ht="15">
      <c r="A316" s="5" t="s">
        <v>30</v>
      </c>
    </row>
    <row r="317" spans="1:8" ht="15">
      <c r="A317" s="2" t="s">
        <v>0</v>
      </c>
      <c r="G317" s="2" t="s">
        <v>133</v>
      </c>
      <c r="H317" s="2" t="s">
        <v>162</v>
      </c>
    </row>
    <row r="318" ht="15">
      <c r="C318" s="2" t="s">
        <v>103</v>
      </c>
    </row>
    <row r="320" spans="2:11" ht="15">
      <c r="B320" s="2" t="s">
        <v>43</v>
      </c>
      <c r="I320" s="2" t="s">
        <v>150</v>
      </c>
      <c r="K320" s="2" t="s">
        <v>168</v>
      </c>
    </row>
    <row r="322" spans="2:13" ht="15">
      <c r="B322" s="3" t="s">
        <v>44</v>
      </c>
      <c r="C322" s="3" t="s">
        <v>94</v>
      </c>
      <c r="D322" s="3" t="s">
        <v>112</v>
      </c>
      <c r="E322" s="3" t="s">
        <v>104</v>
      </c>
      <c r="F322" s="3" t="s">
        <v>129</v>
      </c>
      <c r="G322" s="2" t="s">
        <v>142</v>
      </c>
      <c r="H322" s="2" t="s">
        <v>131</v>
      </c>
      <c r="I322" s="3" t="s">
        <v>145</v>
      </c>
      <c r="J322" s="3" t="s">
        <v>163</v>
      </c>
      <c r="K322" s="3" t="s">
        <v>145</v>
      </c>
      <c r="L322" s="3" t="s">
        <v>177</v>
      </c>
      <c r="M322" s="2" t="s">
        <v>183</v>
      </c>
    </row>
    <row r="323" spans="1:13" ht="15">
      <c r="A323" s="3" t="s">
        <v>1</v>
      </c>
      <c r="B323" s="3" t="s">
        <v>45</v>
      </c>
      <c r="C323" s="3" t="s">
        <v>45</v>
      </c>
      <c r="D323" s="3" t="s">
        <v>113</v>
      </c>
      <c r="E323" s="3" t="s">
        <v>105</v>
      </c>
      <c r="F323" s="3" t="s">
        <v>120</v>
      </c>
      <c r="G323" s="3" t="s">
        <v>124</v>
      </c>
      <c r="H323" s="3" t="s">
        <v>45</v>
      </c>
      <c r="I323" s="3" t="s">
        <v>146</v>
      </c>
      <c r="J323" s="3" t="s">
        <v>164</v>
      </c>
      <c r="K323" s="3" t="s">
        <v>169</v>
      </c>
      <c r="L323" s="3" t="s">
        <v>178</v>
      </c>
      <c r="M323" s="2" t="s">
        <v>184</v>
      </c>
    </row>
    <row r="324" spans="2:13" ht="15">
      <c r="B324" s="3" t="s">
        <v>46</v>
      </c>
      <c r="C324" s="3" t="s">
        <v>46</v>
      </c>
      <c r="D324" s="3" t="s">
        <v>46</v>
      </c>
      <c r="E324" s="3" t="s">
        <v>106</v>
      </c>
      <c r="F324" s="3" t="s">
        <v>116</v>
      </c>
      <c r="G324" s="3" t="s">
        <v>116</v>
      </c>
      <c r="H324" s="3" t="s">
        <v>46</v>
      </c>
      <c r="I324" s="3" t="s">
        <v>147</v>
      </c>
      <c r="J324" s="3" t="s">
        <v>147</v>
      </c>
      <c r="K324" s="3" t="s">
        <v>147</v>
      </c>
      <c r="L324" s="3" t="s">
        <v>179</v>
      </c>
      <c r="M324" s="2" t="s">
        <v>185</v>
      </c>
    </row>
    <row r="325" spans="2:13" ht="15">
      <c r="B325" s="3" t="s">
        <v>32</v>
      </c>
      <c r="C325" s="3" t="s">
        <v>95</v>
      </c>
      <c r="D325" s="3" t="s">
        <v>41</v>
      </c>
      <c r="E325" s="3" t="s">
        <v>107</v>
      </c>
      <c r="F325" s="3" t="s">
        <v>117</v>
      </c>
      <c r="G325" s="3" t="s">
        <v>126</v>
      </c>
      <c r="H325" s="3" t="s">
        <v>132</v>
      </c>
      <c r="I325" s="3" t="s">
        <v>148</v>
      </c>
      <c r="J325" s="3" t="s">
        <v>165</v>
      </c>
      <c r="K325" s="3" t="s">
        <v>170</v>
      </c>
      <c r="L325" s="3" t="s">
        <v>180</v>
      </c>
      <c r="M325" s="2" t="s">
        <v>186</v>
      </c>
    </row>
    <row r="326" spans="1:13" ht="15">
      <c r="A326" s="2" t="s">
        <v>2</v>
      </c>
      <c r="B326" s="4">
        <f aca="true" t="shared" si="76" ref="B326:B339">$B10</f>
        <v>0</v>
      </c>
      <c r="C326" s="4">
        <f aca="true" t="shared" si="77" ref="C326:C339">$C10</f>
        <v>0</v>
      </c>
      <c r="D326" s="4"/>
      <c r="E326" s="4">
        <f aca="true" t="shared" si="78" ref="E326:E339">$D10</f>
        <v>0</v>
      </c>
      <c r="F326" s="4"/>
      <c r="G326" s="4">
        <f aca="true" t="shared" si="79" ref="G326:G339">$F10</f>
        <v>0</v>
      </c>
      <c r="H326" s="5">
        <f aca="true" t="shared" si="80" ref="H326:H339">(C326-B326)</f>
        <v>0</v>
      </c>
      <c r="I326" s="5" t="str">
        <f aca="true" t="shared" si="81" ref="I326:I339">IF(F326=0,"     -",(F326*8.34*D326)/(E326/100))</f>
        <v>     -</v>
      </c>
      <c r="J326" s="5">
        <f aca="true" t="shared" si="82" ref="J326:J339">(H326*G326)*8.34</f>
        <v>0</v>
      </c>
      <c r="K326" s="5" t="str">
        <f aca="true" t="shared" si="83" ref="K326:K339">IF(F326=0,"    -",I326*(1-M326/100)-J326)</f>
        <v>    -</v>
      </c>
      <c r="L326" s="5" t="str">
        <f aca="true" t="shared" si="84" ref="L326:L339">IF(F326=0,"      -",(K326/(8.34*B326)))</f>
        <v>      -</v>
      </c>
      <c r="M326" s="4">
        <f aca="true" t="shared" si="85" ref="M326:M339">$L10</f>
        <v>0</v>
      </c>
    </row>
    <row r="327" spans="1:13" ht="15">
      <c r="A327" s="2" t="s">
        <v>3</v>
      </c>
      <c r="B327" s="4">
        <f t="shared" si="76"/>
        <v>0</v>
      </c>
      <c r="C327" s="4">
        <f t="shared" si="77"/>
        <v>0</v>
      </c>
      <c r="D327" s="4"/>
      <c r="E327" s="4">
        <f t="shared" si="78"/>
        <v>0</v>
      </c>
      <c r="F327" s="4"/>
      <c r="G327" s="4">
        <f t="shared" si="79"/>
        <v>0</v>
      </c>
      <c r="H327" s="5">
        <f t="shared" si="80"/>
        <v>0</v>
      </c>
      <c r="I327" s="5" t="str">
        <f t="shared" si="81"/>
        <v>     -</v>
      </c>
      <c r="J327" s="5">
        <f t="shared" si="82"/>
        <v>0</v>
      </c>
      <c r="K327" s="5" t="str">
        <f t="shared" si="83"/>
        <v>    -</v>
      </c>
      <c r="L327" s="5" t="str">
        <f t="shared" si="84"/>
        <v>      -</v>
      </c>
      <c r="M327" s="4">
        <f t="shared" si="85"/>
        <v>0</v>
      </c>
    </row>
    <row r="328" spans="1:13" ht="15">
      <c r="A328" s="2" t="s">
        <v>4</v>
      </c>
      <c r="B328" s="4">
        <f t="shared" si="76"/>
        <v>0</v>
      </c>
      <c r="C328" s="4">
        <f t="shared" si="77"/>
        <v>0</v>
      </c>
      <c r="D328" s="4"/>
      <c r="E328" s="4">
        <f t="shared" si="78"/>
        <v>0</v>
      </c>
      <c r="F328" s="4"/>
      <c r="G328" s="4">
        <f t="shared" si="79"/>
        <v>0</v>
      </c>
      <c r="H328" s="5">
        <f t="shared" si="80"/>
        <v>0</v>
      </c>
      <c r="I328" s="5" t="str">
        <f t="shared" si="81"/>
        <v>     -</v>
      </c>
      <c r="J328" s="5">
        <f t="shared" si="82"/>
        <v>0</v>
      </c>
      <c r="K328" s="5" t="str">
        <f t="shared" si="83"/>
        <v>    -</v>
      </c>
      <c r="L328" s="5" t="str">
        <f t="shared" si="84"/>
        <v>      -</v>
      </c>
      <c r="M328" s="4">
        <f t="shared" si="85"/>
        <v>0</v>
      </c>
    </row>
    <row r="329" spans="1:13" ht="15">
      <c r="A329" s="2" t="s">
        <v>5</v>
      </c>
      <c r="B329" s="4">
        <f t="shared" si="76"/>
        <v>0</v>
      </c>
      <c r="C329" s="4">
        <f t="shared" si="77"/>
        <v>0</v>
      </c>
      <c r="D329" s="4"/>
      <c r="E329" s="4">
        <f t="shared" si="78"/>
        <v>0</v>
      </c>
      <c r="F329" s="4"/>
      <c r="G329" s="4">
        <f t="shared" si="79"/>
        <v>0</v>
      </c>
      <c r="H329" s="5">
        <f t="shared" si="80"/>
        <v>0</v>
      </c>
      <c r="I329" s="5" t="str">
        <f t="shared" si="81"/>
        <v>     -</v>
      </c>
      <c r="J329" s="5">
        <f t="shared" si="82"/>
        <v>0</v>
      </c>
      <c r="K329" s="5" t="str">
        <f t="shared" si="83"/>
        <v>    -</v>
      </c>
      <c r="L329" s="5" t="str">
        <f t="shared" si="84"/>
        <v>      -</v>
      </c>
      <c r="M329" s="4">
        <f t="shared" si="85"/>
        <v>0</v>
      </c>
    </row>
    <row r="330" spans="1:13" ht="15">
      <c r="A330" s="2" t="s">
        <v>6</v>
      </c>
      <c r="B330" s="4">
        <f t="shared" si="76"/>
        <v>0</v>
      </c>
      <c r="C330" s="4">
        <f t="shared" si="77"/>
        <v>0</v>
      </c>
      <c r="D330" s="4"/>
      <c r="E330" s="4">
        <f t="shared" si="78"/>
        <v>0</v>
      </c>
      <c r="F330" s="4"/>
      <c r="G330" s="4">
        <f t="shared" si="79"/>
        <v>0</v>
      </c>
      <c r="H330" s="5">
        <f t="shared" si="80"/>
        <v>0</v>
      </c>
      <c r="I330" s="5" t="str">
        <f t="shared" si="81"/>
        <v>     -</v>
      </c>
      <c r="J330" s="5">
        <f t="shared" si="82"/>
        <v>0</v>
      </c>
      <c r="K330" s="5" t="str">
        <f t="shared" si="83"/>
        <v>    -</v>
      </c>
      <c r="L330" s="5" t="str">
        <f t="shared" si="84"/>
        <v>      -</v>
      </c>
      <c r="M330" s="4">
        <f t="shared" si="85"/>
        <v>0</v>
      </c>
    </row>
    <row r="331" spans="1:13" ht="15">
      <c r="A331" s="2" t="s">
        <v>7</v>
      </c>
      <c r="B331" s="4">
        <f t="shared" si="76"/>
        <v>2.76</v>
      </c>
      <c r="C331" s="4">
        <f t="shared" si="77"/>
        <v>13.92</v>
      </c>
      <c r="D331" s="4"/>
      <c r="E331" s="4">
        <f t="shared" si="78"/>
        <v>21</v>
      </c>
      <c r="F331" s="4"/>
      <c r="G331" s="4">
        <f t="shared" si="79"/>
        <v>0.00079</v>
      </c>
      <c r="H331" s="5">
        <f t="shared" si="80"/>
        <v>11.16</v>
      </c>
      <c r="I331" s="5" t="str">
        <f t="shared" si="81"/>
        <v>     -</v>
      </c>
      <c r="J331" s="5">
        <f t="shared" si="82"/>
        <v>0.073528776</v>
      </c>
      <c r="K331" s="5" t="str">
        <f t="shared" si="83"/>
        <v>    -</v>
      </c>
      <c r="L331" s="5" t="str">
        <f t="shared" si="84"/>
        <v>      -</v>
      </c>
      <c r="M331" s="4">
        <f t="shared" si="85"/>
        <v>20</v>
      </c>
    </row>
    <row r="332" spans="1:13" ht="15">
      <c r="A332" s="2" t="s">
        <v>8</v>
      </c>
      <c r="B332" s="4">
        <f t="shared" si="76"/>
        <v>0</v>
      </c>
      <c r="C332" s="4">
        <f t="shared" si="77"/>
        <v>0</v>
      </c>
      <c r="D332" s="4"/>
      <c r="E332" s="4">
        <f t="shared" si="78"/>
        <v>0</v>
      </c>
      <c r="F332" s="4"/>
      <c r="G332" s="4">
        <f t="shared" si="79"/>
        <v>0</v>
      </c>
      <c r="H332" s="5">
        <f t="shared" si="80"/>
        <v>0</v>
      </c>
      <c r="I332" s="5" t="str">
        <f t="shared" si="81"/>
        <v>     -</v>
      </c>
      <c r="J332" s="5">
        <f t="shared" si="82"/>
        <v>0</v>
      </c>
      <c r="K332" s="5" t="str">
        <f t="shared" si="83"/>
        <v>    -</v>
      </c>
      <c r="L332" s="5" t="str">
        <f t="shared" si="84"/>
        <v>      -</v>
      </c>
      <c r="M332" s="4">
        <f t="shared" si="85"/>
        <v>0</v>
      </c>
    </row>
    <row r="333" spans="1:13" ht="15">
      <c r="A333" s="2" t="s">
        <v>9</v>
      </c>
      <c r="B333" s="4">
        <f t="shared" si="76"/>
        <v>0</v>
      </c>
      <c r="C333" s="4">
        <f t="shared" si="77"/>
        <v>0</v>
      </c>
      <c r="D333" s="4"/>
      <c r="E333" s="4">
        <f t="shared" si="78"/>
        <v>0</v>
      </c>
      <c r="F333" s="4"/>
      <c r="G333" s="4">
        <f t="shared" si="79"/>
        <v>0</v>
      </c>
      <c r="H333" s="5">
        <f t="shared" si="80"/>
        <v>0</v>
      </c>
      <c r="I333" s="5" t="str">
        <f t="shared" si="81"/>
        <v>     -</v>
      </c>
      <c r="J333" s="5">
        <f t="shared" si="82"/>
        <v>0</v>
      </c>
      <c r="K333" s="5" t="str">
        <f t="shared" si="83"/>
        <v>    -</v>
      </c>
      <c r="L333" s="5" t="str">
        <f t="shared" si="84"/>
        <v>      -</v>
      </c>
      <c r="M333" s="4">
        <f t="shared" si="85"/>
        <v>0</v>
      </c>
    </row>
    <row r="334" spans="1:13" ht="15">
      <c r="A334" s="2" t="s">
        <v>10</v>
      </c>
      <c r="B334" s="4">
        <f t="shared" si="76"/>
        <v>0</v>
      </c>
      <c r="C334" s="4">
        <f t="shared" si="77"/>
        <v>0</v>
      </c>
      <c r="D334" s="4"/>
      <c r="E334" s="4">
        <f t="shared" si="78"/>
        <v>0</v>
      </c>
      <c r="F334" s="4"/>
      <c r="G334" s="4">
        <f t="shared" si="79"/>
        <v>0</v>
      </c>
      <c r="H334" s="5">
        <f t="shared" si="80"/>
        <v>0</v>
      </c>
      <c r="I334" s="5" t="str">
        <f t="shared" si="81"/>
        <v>     -</v>
      </c>
      <c r="J334" s="5">
        <f t="shared" si="82"/>
        <v>0</v>
      </c>
      <c r="K334" s="5" t="str">
        <f t="shared" si="83"/>
        <v>    -</v>
      </c>
      <c r="L334" s="5" t="str">
        <f t="shared" si="84"/>
        <v>      -</v>
      </c>
      <c r="M334" s="4">
        <f t="shared" si="85"/>
        <v>0</v>
      </c>
    </row>
    <row r="335" spans="1:13" ht="15">
      <c r="A335" s="2" t="s">
        <v>11</v>
      </c>
      <c r="B335" s="4">
        <f t="shared" si="76"/>
        <v>0</v>
      </c>
      <c r="C335" s="4">
        <f t="shared" si="77"/>
        <v>0</v>
      </c>
      <c r="D335" s="4"/>
      <c r="E335" s="4">
        <f t="shared" si="78"/>
        <v>0</v>
      </c>
      <c r="F335" s="4"/>
      <c r="G335" s="4">
        <f t="shared" si="79"/>
        <v>0</v>
      </c>
      <c r="H335" s="5">
        <f t="shared" si="80"/>
        <v>0</v>
      </c>
      <c r="I335" s="5" t="str">
        <f t="shared" si="81"/>
        <v>     -</v>
      </c>
      <c r="J335" s="5">
        <f t="shared" si="82"/>
        <v>0</v>
      </c>
      <c r="K335" s="5" t="str">
        <f t="shared" si="83"/>
        <v>    -</v>
      </c>
      <c r="L335" s="5" t="str">
        <f t="shared" si="84"/>
        <v>      -</v>
      </c>
      <c r="M335" s="4">
        <f t="shared" si="85"/>
        <v>0</v>
      </c>
    </row>
    <row r="336" spans="1:13" ht="15">
      <c r="A336" s="2" t="s">
        <v>12</v>
      </c>
      <c r="B336" s="4">
        <f t="shared" si="76"/>
        <v>0</v>
      </c>
      <c r="C336" s="4">
        <f t="shared" si="77"/>
        <v>0</v>
      </c>
      <c r="D336" s="4"/>
      <c r="E336" s="4">
        <f t="shared" si="78"/>
        <v>0</v>
      </c>
      <c r="F336" s="4"/>
      <c r="G336" s="4">
        <f t="shared" si="79"/>
        <v>0</v>
      </c>
      <c r="H336" s="5">
        <f t="shared" si="80"/>
        <v>0</v>
      </c>
      <c r="I336" s="5" t="str">
        <f t="shared" si="81"/>
        <v>     -</v>
      </c>
      <c r="J336" s="5">
        <f t="shared" si="82"/>
        <v>0</v>
      </c>
      <c r="K336" s="5" t="str">
        <f t="shared" si="83"/>
        <v>    -</v>
      </c>
      <c r="L336" s="5" t="str">
        <f t="shared" si="84"/>
        <v>      -</v>
      </c>
      <c r="M336" s="4">
        <f t="shared" si="85"/>
        <v>0</v>
      </c>
    </row>
    <row r="337" spans="1:13" ht="15">
      <c r="A337" s="2" t="s">
        <v>13</v>
      </c>
      <c r="B337" s="4">
        <f t="shared" si="76"/>
        <v>0</v>
      </c>
      <c r="C337" s="4">
        <f t="shared" si="77"/>
        <v>0</v>
      </c>
      <c r="D337" s="4"/>
      <c r="E337" s="4">
        <f t="shared" si="78"/>
        <v>0</v>
      </c>
      <c r="F337" s="4"/>
      <c r="G337" s="4">
        <f t="shared" si="79"/>
        <v>0</v>
      </c>
      <c r="H337" s="5">
        <f t="shared" si="80"/>
        <v>0</v>
      </c>
      <c r="I337" s="5" t="str">
        <f t="shared" si="81"/>
        <v>     -</v>
      </c>
      <c r="J337" s="5">
        <f t="shared" si="82"/>
        <v>0</v>
      </c>
      <c r="K337" s="5" t="str">
        <f t="shared" si="83"/>
        <v>    -</v>
      </c>
      <c r="L337" s="5" t="str">
        <f t="shared" si="84"/>
        <v>      -</v>
      </c>
      <c r="M337" s="4">
        <f t="shared" si="85"/>
        <v>0</v>
      </c>
    </row>
    <row r="338" spans="1:13" ht="15">
      <c r="A338" s="2" t="s">
        <v>14</v>
      </c>
      <c r="B338" s="4">
        <f t="shared" si="76"/>
        <v>0</v>
      </c>
      <c r="C338" s="4">
        <f t="shared" si="77"/>
        <v>0</v>
      </c>
      <c r="D338" s="4"/>
      <c r="E338" s="4">
        <f t="shared" si="78"/>
        <v>0</v>
      </c>
      <c r="F338" s="4"/>
      <c r="G338" s="4">
        <f t="shared" si="79"/>
        <v>0</v>
      </c>
      <c r="H338" s="5">
        <f t="shared" si="80"/>
        <v>0</v>
      </c>
      <c r="I338" s="5" t="str">
        <f t="shared" si="81"/>
        <v>     -</v>
      </c>
      <c r="J338" s="5">
        <f t="shared" si="82"/>
        <v>0</v>
      </c>
      <c r="K338" s="5" t="str">
        <f t="shared" si="83"/>
        <v>    -</v>
      </c>
      <c r="L338" s="5" t="str">
        <f t="shared" si="84"/>
        <v>      -</v>
      </c>
      <c r="M338" s="4">
        <f t="shared" si="85"/>
        <v>0</v>
      </c>
    </row>
    <row r="339" spans="1:13" ht="15">
      <c r="A339" s="2" t="s">
        <v>15</v>
      </c>
      <c r="B339" s="4">
        <f t="shared" si="76"/>
        <v>0</v>
      </c>
      <c r="C339" s="4">
        <f t="shared" si="77"/>
        <v>0</v>
      </c>
      <c r="D339" s="4"/>
      <c r="E339" s="4">
        <f t="shared" si="78"/>
        <v>0</v>
      </c>
      <c r="F339" s="4"/>
      <c r="G339" s="4">
        <f t="shared" si="79"/>
        <v>0</v>
      </c>
      <c r="H339" s="5">
        <f t="shared" si="80"/>
        <v>0</v>
      </c>
      <c r="I339" s="5" t="str">
        <f t="shared" si="81"/>
        <v>     -</v>
      </c>
      <c r="J339" s="5">
        <f t="shared" si="82"/>
        <v>0</v>
      </c>
      <c r="K339" s="5" t="str">
        <f t="shared" si="83"/>
        <v>    -</v>
      </c>
      <c r="L339" s="5" t="str">
        <f t="shared" si="84"/>
        <v>      -</v>
      </c>
      <c r="M339" s="4">
        <f t="shared" si="85"/>
        <v>0</v>
      </c>
    </row>
    <row r="340" spans="1:2" ht="15">
      <c r="A340" s="2" t="s">
        <v>16</v>
      </c>
      <c r="B340" s="7" t="s">
        <v>47</v>
      </c>
    </row>
    <row r="341" spans="1:2" ht="15">
      <c r="A341" s="2" t="s">
        <v>17</v>
      </c>
      <c r="B341" s="7" t="s">
        <v>48</v>
      </c>
    </row>
    <row r="342" spans="1:2" ht="15">
      <c r="A342" s="2" t="s">
        <v>41</v>
      </c>
      <c r="B342" s="2" t="s">
        <v>89</v>
      </c>
    </row>
    <row r="343" spans="1:2" ht="15">
      <c r="A343" s="2" t="s">
        <v>18</v>
      </c>
      <c r="B343" s="7" t="s">
        <v>49</v>
      </c>
    </row>
    <row r="344" spans="1:2" ht="15">
      <c r="A344" s="2" t="s">
        <v>19</v>
      </c>
      <c r="B344" s="7" t="s">
        <v>90</v>
      </c>
    </row>
    <row r="345" spans="1:2" ht="15">
      <c r="A345" s="2" t="s">
        <v>20</v>
      </c>
      <c r="B345" s="7" t="s">
        <v>51</v>
      </c>
    </row>
    <row r="346" spans="1:2" ht="15">
      <c r="A346" s="2" t="s">
        <v>21</v>
      </c>
      <c r="B346" s="7" t="s">
        <v>52</v>
      </c>
    </row>
    <row r="347" spans="1:2" ht="15">
      <c r="A347" s="2" t="s">
        <v>22</v>
      </c>
      <c r="B347" s="7" t="s">
        <v>53</v>
      </c>
    </row>
    <row r="348" spans="1:2" ht="15">
      <c r="A348" s="2" t="s">
        <v>23</v>
      </c>
      <c r="B348" s="7" t="s">
        <v>54</v>
      </c>
    </row>
    <row r="349" spans="1:2" ht="15">
      <c r="A349" s="2" t="s">
        <v>24</v>
      </c>
      <c r="B349" s="7" t="s">
        <v>55</v>
      </c>
    </row>
    <row r="350" spans="1:2" ht="15">
      <c r="A350" s="2" t="s">
        <v>25</v>
      </c>
      <c r="B350" s="2" t="s">
        <v>56</v>
      </c>
    </row>
    <row r="351" spans="1:2" ht="15">
      <c r="A351" s="2" t="s">
        <v>26</v>
      </c>
      <c r="B351" s="2" t="s">
        <v>57</v>
      </c>
    </row>
    <row r="352" spans="1:2" ht="15">
      <c r="A352" s="2" t="s">
        <v>27</v>
      </c>
      <c r="B352" s="2" t="s">
        <v>58</v>
      </c>
    </row>
    <row r="353" spans="1:2" ht="15">
      <c r="A353" s="2" t="s">
        <v>28</v>
      </c>
      <c r="B353" s="2" t="s">
        <v>91</v>
      </c>
    </row>
    <row r="354" spans="1:2" ht="15">
      <c r="A354" s="2" t="s">
        <v>29</v>
      </c>
      <c r="B354" s="2" t="s">
        <v>92</v>
      </c>
    </row>
    <row r="355" ht="15">
      <c r="A355" s="2" t="s">
        <v>42</v>
      </c>
    </row>
    <row r="356" spans="1:2" ht="15">
      <c r="A356" s="2" t="s">
        <v>42</v>
      </c>
      <c r="B356" s="6"/>
    </row>
    <row r="368" spans="2:14" ht="15">
      <c r="B368" s="6"/>
      <c r="C368" s="9"/>
      <c r="G368" s="6"/>
      <c r="I368" s="8"/>
      <c r="K368" s="8"/>
      <c r="L368" s="8"/>
      <c r="M368" s="8"/>
      <c r="N368" s="8"/>
    </row>
    <row r="369" spans="2:14" ht="15">
      <c r="B369" s="6"/>
      <c r="C369" s="9"/>
      <c r="D369" s="9"/>
      <c r="G369" s="6"/>
      <c r="I369" s="8"/>
      <c r="J369" s="6"/>
      <c r="K369" s="8"/>
      <c r="L369" s="8"/>
      <c r="M369" s="8"/>
      <c r="N369" s="8"/>
    </row>
    <row r="370" spans="2:14" ht="15">
      <c r="B370" s="6"/>
      <c r="C370" s="9"/>
      <c r="G370" s="6"/>
      <c r="I370" s="8"/>
      <c r="K370" s="8"/>
      <c r="L370" s="8"/>
      <c r="M370" s="8"/>
      <c r="N370" s="8"/>
    </row>
    <row r="371" spans="2:14" ht="15">
      <c r="B371" s="6"/>
      <c r="C371" s="9"/>
      <c r="G371" s="6"/>
      <c r="I371" s="8"/>
      <c r="K371" s="8"/>
      <c r="L371" s="8"/>
      <c r="M371" s="8"/>
      <c r="N371" s="8"/>
    </row>
    <row r="372" spans="2:14" ht="15">
      <c r="B372" s="6"/>
      <c r="C372" s="9"/>
      <c r="G372" s="6"/>
      <c r="I372" s="8"/>
      <c r="K372" s="8"/>
      <c r="L372" s="8"/>
      <c r="M372" s="8"/>
      <c r="N372" s="8"/>
    </row>
    <row r="373" spans="2:14" ht="15">
      <c r="B373" s="6"/>
      <c r="C373" s="9"/>
      <c r="G373" s="6"/>
      <c r="I373" s="8"/>
      <c r="K373" s="8"/>
      <c r="L373" s="8"/>
      <c r="M373" s="8"/>
      <c r="N373" s="8"/>
    </row>
    <row r="374" spans="2:14" ht="15">
      <c r="B374" s="6"/>
      <c r="C374" s="9"/>
      <c r="G374" s="6"/>
      <c r="I374" s="8"/>
      <c r="K374" s="8"/>
      <c r="L374" s="8"/>
      <c r="M374" s="8"/>
      <c r="N374" s="8"/>
    </row>
    <row r="375" spans="2:14" ht="15">
      <c r="B375" s="6"/>
      <c r="C375" s="9"/>
      <c r="G375" s="6"/>
      <c r="I375" s="8"/>
      <c r="K375" s="8"/>
      <c r="L375" s="8"/>
      <c r="M375" s="8"/>
      <c r="N375" s="8"/>
    </row>
    <row r="376" spans="2:14" ht="15">
      <c r="B376" s="6"/>
      <c r="C376" s="9"/>
      <c r="G376" s="6"/>
      <c r="I376" s="8"/>
      <c r="K376" s="8"/>
      <c r="L376" s="8"/>
      <c r="M376" s="8"/>
      <c r="N376" s="8"/>
    </row>
    <row r="377" spans="2:14" ht="15">
      <c r="B377" s="6"/>
      <c r="C377" s="9"/>
      <c r="I377" s="8"/>
      <c r="K377" s="8"/>
      <c r="L377" s="8"/>
      <c r="M377" s="8"/>
      <c r="N377" s="8"/>
    </row>
    <row r="378" spans="2:14" ht="15">
      <c r="B378" s="6"/>
      <c r="C378" s="9"/>
      <c r="I378" s="8"/>
      <c r="K378" s="8"/>
      <c r="L378" s="8"/>
      <c r="M378" s="8"/>
      <c r="N378" s="8"/>
    </row>
    <row r="379" spans="2:14" ht="15">
      <c r="B379" s="6"/>
      <c r="C379" s="9"/>
      <c r="I379" s="8"/>
      <c r="K379" s="8"/>
      <c r="L379" s="8"/>
      <c r="M379" s="8"/>
      <c r="N379" s="8"/>
    </row>
    <row r="380" spans="2:14" ht="15">
      <c r="B380" s="6"/>
      <c r="C380" s="9"/>
      <c r="I380" s="8"/>
      <c r="K380" s="8"/>
      <c r="L380" s="8"/>
      <c r="M380" s="8"/>
      <c r="N380" s="8"/>
    </row>
    <row r="381" spans="2:14" ht="15">
      <c r="B381" s="6"/>
      <c r="I381" s="8"/>
      <c r="K381" s="8"/>
      <c r="L381" s="8"/>
      <c r="M381" s="8"/>
      <c r="N381" s="8"/>
    </row>
    <row r="382" ht="15">
      <c r="B382" s="6"/>
    </row>
    <row r="383" ht="15">
      <c r="B383" s="6"/>
    </row>
    <row r="384" ht="15">
      <c r="B384" s="6"/>
    </row>
    <row r="385" ht="15">
      <c r="B385" s="6"/>
    </row>
    <row r="386" ht="15">
      <c r="B386" s="6"/>
    </row>
    <row r="387" ht="15">
      <c r="B387" s="6"/>
    </row>
    <row r="388" ht="15">
      <c r="B388" s="6"/>
    </row>
    <row r="389" ht="15">
      <c r="B389" s="6"/>
    </row>
    <row r="390" ht="15">
      <c r="B390" s="6"/>
    </row>
    <row r="395" ht="15">
      <c r="B395" s="6"/>
    </row>
  </sheetData>
  <sheetProtection sheet="1"/>
  <printOptions/>
  <pageMargins left="0.5" right="0.5" top="0.5" bottom="0.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Sreedevi Yedavalli/R5/USEPA/US</dc:creator>
  <cp:keywords/>
  <dc:description/>
  <cp:lastModifiedBy>U.S. EPA</cp:lastModifiedBy>
  <dcterms:modified xsi:type="dcterms:W3CDTF">2018-01-04T21:25:57Z</dcterms:modified>
  <cp:category/>
  <cp:version/>
  <cp:contentType/>
  <cp:contentStatus/>
</cp:coreProperties>
</file>